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C127546-EE4E-400E-BF83-6247F393F0E2}" xr6:coauthVersionLast="47" xr6:coauthVersionMax="47" xr10:uidLastSave="{00000000-0000-0000-0000-000000000000}"/>
  <bookViews>
    <workbookView xWindow="3840" yWindow="3045"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<sst xmlns="http://schemas.openxmlformats.org/spreadsheetml/2006/main" count="270" uniqueCount="102">
  <si>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</si>
  <si>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</si>
  <si>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</si>
  <si>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</si>
  <si>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</si>
  <si>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</si>
  <si>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</si>
  <si>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</si>
  <si>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</si>
  <si>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</si>
  <si>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</si>
  <si>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</si>
  <si>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</si>
  <si>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</si>
  <si>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</si>
  <si>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</si>
  <si>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</si>
  <si>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</si>
  <si>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</si>
  <si>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</si>
  <si>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</si>
  <si>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</si>
  <si>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</si>
  <si>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</si>
  <si>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</si>
  <si>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</si>
  <si>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</si>
  <si>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</si>
  <si>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</si>
  <si>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</si>
  <si>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</si>
  <si>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</si>
  <si>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</si>
  <si>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</si>
  <si>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</si>
  <si>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</si>
  <si>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</si>
  <si>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</si>
  <si>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</si>
  <si>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</si>
  <si>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</si>
  <si>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</si>
  <si>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</si>
  <si>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</si>
  <si>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</si>
  <si>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</si>
  <si>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</si>
  <si>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</si>
  <si>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</si>
  <si>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</si>
  <si>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</si>
  <si>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</si>
  <si>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</si>
  <si>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</si>
  <si>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</si>
  <si>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</si>
  <si>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</si>
  <si>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</si>
  <si>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</si>
  <si>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</si>
  <si>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</si>
  <si>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</si>
  <si>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</si>
  <si>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</si>
  <si>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</si>
  <si>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</si>
  <si>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</si>
  <si>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</si>
  <si>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</si>
  <si>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</si>
  <si>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</si>
  <si>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</si>
  <si>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</si>
  <si>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</si>
  <si>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</si>
  <si>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</si>
  <si>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</si>
  <si>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</si>
  <si>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</si>
  <si>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</si>
  <si>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</si>
  <si>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</si>
  <si>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</si>
  <si>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</si>
  <si>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</si>
  <si>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</si>
  <si>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</si>
  <si>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</si>
  <si>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</si>
  <si>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</si>
  <si>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</si>
  <si>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</si>
  <si>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</si>
  <si>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</si>
  <si>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</si>
  <si>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</si>
  <si>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</si>
  <si>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</si>
  <si>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</si>
  <si>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 September 2023</t>
  </si>
  <si>
    <t>01.09.2023</t>
  </si>
  <si>
    <t>02.09.2022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</si>
</sst>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1539992</v>
      </c>
      <c r="C11" s="54">
        <v>1593969</v>
      </c>
      <c r="D11" s="72">
        <f>IFERROR(((B11/C11)-1)*100,IF(B11+C11&lt;&gt;0,100,0))</f>
        <v>-3.38632683571638</v>
      </c>
      <c r="E11" s="54">
        <v>53162715</v>
      </c>
      <c r="F11" s="54">
        <v>54993629</v>
      </c>
      <c r="G11" s="72">
        <f>IFERROR(((E11/F11)-1)*100,IF(E11+F11&lt;&gt;0,100,0))</f>
        <v>-3.3293202018001011</v>
      </c>
    </row>
    <row r="12" spans="1:7" s="15" customFormat="1" ht="12" x14ac:dyDescent="0.2">
      <c r="A12" s="51" t="s">
        <v>9</v>
      </c>
      <c r="B12" s="54">
        <v>1406307.757</v>
      </c>
      <c r="C12" s="54">
        <v>1629176.784</v>
      </c>
      <c r="D12" s="72">
        <f>IFERROR(((B12/C12)-1)*100,IF(B12+C12&lt;&gt;0,100,0))</f>
        <v>-13.679855322563938</v>
      </c>
      <c r="E12" s="54">
        <v>51368555.088</v>
      </c>
      <c r="F12" s="54">
        <v>55061988.075999998</v>
      </c>
      <c r="G12" s="72">
        <f>IFERROR(((E12/F12)-1)*100,IF(E12+F12&lt;&gt;0,100,0))</f>
        <v>-6.7077726705074507</v>
      </c>
    </row>
    <row r="13" spans="1:7" s="15" customFormat="1" ht="12" x14ac:dyDescent="0.2">
      <c r="A13" s="51" t="s">
        <v>10</v>
      </c>
      <c r="B13" s="54">
        <v>107863842.596276</v>
      </c>
      <c r="C13" s="54">
        <v>125126198.562648</v>
      </c>
      <c r="D13" s="72">
        <f>IFERROR(((B13/C13)-1)*100,IF(B13+C13&lt;&gt;0,100,0))</f>
        <v>-13.795956534018018</v>
      </c>
      <c r="E13" s="54">
        <v>3756221694.4471698</v>
      </c>
      <c r="F13" s="54">
        <v>4043481922.0227699</v>
      </c>
      <c r="G13" s="72">
        <f>IFERROR(((E13/F13)-1)*100,IF(E13+F13&lt;&gt;0,100,0))</f>
        <v>-7.1042787655619559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322</v>
      </c>
      <c r="C16" s="54">
        <v>449</v>
      </c>
      <c r="D16" s="72">
        <f>IFERROR(((B16/C16)-1)*100,IF(B16+C16&lt;&gt;0,100,0))</f>
        <v>-28.285077951002226</v>
      </c>
      <c r="E16" s="54">
        <v>12888</v>
      </c>
      <c r="F16" s="54">
        <v>13878</v>
      </c>
      <c r="G16" s="72">
        <f>IFERROR(((E16/F16)-1)*100,IF(E16+F16&lt;&gt;0,100,0))</f>
        <v>-7.133592736705574</v>
      </c>
    </row>
    <row r="17" spans="1:7" s="15" customFormat="1" ht="12" x14ac:dyDescent="0.2">
      <c r="A17" s="51" t="s">
        <v>9</v>
      </c>
      <c r="B17" s="54">
        <v>98206.725000000006</v>
      </c>
      <c r="C17" s="54">
        <v>231288.568</v>
      </c>
      <c r="D17" s="72">
        <f>IFERROR(((B17/C17)-1)*100,IF(B17+C17&lt;&gt;0,100,0))</f>
        <v>-57.539308644083086</v>
      </c>
      <c r="E17" s="54">
        <v>5727022.6500000004</v>
      </c>
      <c r="F17" s="54">
        <v>5727300.6969999997</v>
      </c>
      <c r="G17" s="72">
        <f>IFERROR(((E17/F17)-1)*100,IF(E17+F17&lt;&gt;0,100,0))</f>
        <v>-4.8547651801289504E-3</v>
      </c>
    </row>
    <row r="18" spans="1:7" s="15" customFormat="1" ht="12" x14ac:dyDescent="0.2">
      <c r="A18" s="51" t="s">
        <v>10</v>
      </c>
      <c r="B18" s="54">
        <v>7807655.3820819799</v>
      </c>
      <c r="C18" s="54">
        <v>23866778.863323499</v>
      </c>
      <c r="D18" s="72">
        <f>IFERROR(((B18/C18)-1)*100,IF(B18+C18&lt;&gt;0,100,0))</f>
        <v>-67.286513916294993</v>
      </c>
      <c r="E18" s="54">
        <v>332096698.25730199</v>
      </c>
      <c r="F18" s="54">
        <v>399992393.52370501</v>
      </c>
      <c r="G18" s="72">
        <f>IFERROR(((E18/F18)-1)*100,IF(E18+F18&lt;&gt;0,100,0))</f>
        <v>-16.974246602111766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13743383.81429</v>
      </c>
      <c r="C24" s="53">
        <v>17504082.068810001</v>
      </c>
      <c r="D24" s="52">
        <f>B24-C24</f>
        <v>-3760698.2545200009</v>
      </c>
      <c r="E24" s="54">
        <v>519795654.70476002</v>
      </c>
      <c r="F24" s="54">
        <v>642154783.32951999</v>
      </c>
      <c r="G24" s="52">
        <f>E24-F24</f>
        <v>-122359128.62475997</v>
      </c>
    </row>
    <row r="25" spans="1:7" s="15" customFormat="1" ht="12" x14ac:dyDescent="0.2">
      <c r="A25" s="55" t="s">
        <v>15</v>
      </c>
      <c r="B25" s="53">
        <v>28962911.174570002</v>
      </c>
      <c r="C25" s="53">
        <v>31967947.463410001</v>
      </c>
      <c r="D25" s="52">
        <f>B25-C25</f>
        <v>-3005036.2888399996</v>
      </c>
      <c r="E25" s="54">
        <v>609696392.55465996</v>
      </c>
      <c r="F25" s="54">
        <v>701495993.71494997</v>
      </c>
      <c r="G25" s="52">
        <f>E25-F25</f>
        <v>-91799601.160290003</v>
      </c>
    </row>
    <row r="26" spans="1:7" s="25" customFormat="1" ht="12" x14ac:dyDescent="0.2">
      <c r="A26" s="56" t="s">
        <v>16</v>
      </c>
      <c r="B26" s="57">
        <f>B24-B25</f>
        <v>-15219527.360280002</v>
      </c>
      <c r="C26" s="57">
        <f>C24-C25</f>
        <v>-14463865.3946</v>
      </c>
      <c r="D26" s="57"/>
      <c r="E26" s="57">
        <f>E24-E25</f>
        <v>-89900737.849899948</v>
      </c>
      <c r="F26" s="57">
        <f>F24-F25</f>
        <v>-59341210.385429978</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74786.794660390005</v>
      </c>
      <c r="C33" s="103">
        <v>67378.311700139995</v>
      </c>
      <c r="D33" s="72">
        <f t="shared" ref="D33:D42" si="0">IFERROR(((B33/C33)-1)*100,IF(B33+C33&lt;&gt;0,100,0))</f>
        <v>10.995352619134579</v>
      </c>
      <c r="E33" s="51"/>
      <c r="F33" s="103">
        <v>75406.61</v>
      </c>
      <c r="G33" s="103">
        <v>73836.009999999995</v>
      </c>
    </row>
    <row r="34" spans="1:7" s="15" customFormat="1" ht="12" x14ac:dyDescent="0.2">
      <c r="A34" s="51" t="s">
        <v>23</v>
      </c>
      <c r="B34" s="103">
        <v>75345.937534500001</v>
      </c>
      <c r="C34" s="103">
        <v>75953.71333282</v>
      </c>
      <c r="D34" s="72">
        <f t="shared" si="0"/>
        <v>-0.80019234300869879</v>
      </c>
      <c r="E34" s="51"/>
      <c r="F34" s="103">
        <v>77244.160000000003</v>
      </c>
      <c r="G34" s="103">
        <v>75149.84</v>
      </c>
    </row>
    <row r="35" spans="1:7" s="15" customFormat="1" ht="12" x14ac:dyDescent="0.2">
      <c r="A35" s="51" t="s">
        <v>24</v>
      </c>
      <c r="B35" s="103">
        <v>69338.991475720002</v>
      </c>
      <c r="C35" s="103">
        <v>68922.791457739993</v>
      </c>
      <c r="D35" s="72">
        <f t="shared" si="0"/>
        <v>0.60386413431208208</v>
      </c>
      <c r="E35" s="51"/>
      <c r="F35" s="103">
        <v>70639.73</v>
      </c>
      <c r="G35" s="103">
        <v>69131.17</v>
      </c>
    </row>
    <row r="36" spans="1:7" s="15" customFormat="1" ht="12" x14ac:dyDescent="0.2">
      <c r="A36" s="51" t="s">
        <v>25</v>
      </c>
      <c r="B36" s="103">
        <v>69069.249190450006</v>
      </c>
      <c r="C36" s="103">
        <v>60854.015699030002</v>
      </c>
      <c r="D36" s="72">
        <f t="shared" si="0"/>
        <v>13.499903658043966</v>
      </c>
      <c r="E36" s="51"/>
      <c r="F36" s="103">
        <v>69674.210000000006</v>
      </c>
      <c r="G36" s="103">
        <v>68162.289999999994</v>
      </c>
    </row>
    <row r="37" spans="1:7" s="15" customFormat="1" ht="12" x14ac:dyDescent="0.2">
      <c r="A37" s="51" t="s">
        <v>79</v>
      </c>
      <c r="B37" s="103">
        <v>57199.721363800003</v>
      </c>
      <c r="C37" s="103">
        <v>60274.711778860001</v>
      </c>
      <c r="D37" s="72">
        <f t="shared" si="0"/>
        <v>-5.1016260788466887</v>
      </c>
      <c r="E37" s="51"/>
      <c r="F37" s="103">
        <v>57985.19</v>
      </c>
      <c r="G37" s="103">
        <v>55667.43</v>
      </c>
    </row>
    <row r="38" spans="1:7" s="15" customFormat="1" ht="12" x14ac:dyDescent="0.2">
      <c r="A38" s="51" t="s">
        <v>26</v>
      </c>
      <c r="B38" s="103">
        <v>103455.16901339</v>
      </c>
      <c r="C38" s="103">
        <v>83359.929588240004</v>
      </c>
      <c r="D38" s="72">
        <f t="shared" si="0"/>
        <v>24.106593568890112</v>
      </c>
      <c r="E38" s="51"/>
      <c r="F38" s="103">
        <v>104050.26</v>
      </c>
      <c r="G38" s="103">
        <v>101676.12</v>
      </c>
    </row>
    <row r="39" spans="1:7" s="15" customFormat="1" ht="12" x14ac:dyDescent="0.2">
      <c r="A39" s="51" t="s">
        <v>27</v>
      </c>
      <c r="B39" s="103">
        <v>16964.826311780002</v>
      </c>
      <c r="C39" s="103">
        <v>15066.29193207</v>
      </c>
      <c r="D39" s="72">
        <f t="shared" si="0"/>
        <v>12.601205314950747</v>
      </c>
      <c r="E39" s="51"/>
      <c r="F39" s="103">
        <v>17301.36</v>
      </c>
      <c r="G39" s="103">
        <v>16895.79</v>
      </c>
    </row>
    <row r="40" spans="1:7" s="15" customFormat="1" ht="12" x14ac:dyDescent="0.2">
      <c r="A40" s="51" t="s">
        <v>28</v>
      </c>
      <c r="B40" s="103">
        <v>103069.98859789</v>
      </c>
      <c r="C40" s="103">
        <v>84299.380232850002</v>
      </c>
      <c r="D40" s="72">
        <f t="shared" si="0"/>
        <v>22.266603044046352</v>
      </c>
      <c r="E40" s="51"/>
      <c r="F40" s="103">
        <v>104095.46</v>
      </c>
      <c r="G40" s="103">
        <v>102293.83</v>
      </c>
    </row>
    <row r="41" spans="1:7" s="15" customFormat="1" ht="12" x14ac:dyDescent="0.2">
      <c r="A41" s="51" t="s">
        <v>29</v>
      </c>
      <c r="B41" s="59"/>
      <c r="C41" s="59"/>
      <c r="D41" s="72">
        <f t="shared" si="0"/>
        <v>0</v>
      </c>
      <c r="E41" s="51"/>
      <c r="F41" s="59"/>
      <c r="G41" s="59"/>
    </row>
    <row r="42" spans="1:7" s="15" customFormat="1" ht="12" x14ac:dyDescent="0.2">
      <c r="A42" s="51" t="s">
        <v>78</v>
      </c>
      <c r="B42" s="103">
        <v>785.36063463000005</v>
      </c>
      <c r="C42" s="103">
        <v>1264.9068462800001</v>
      </c>
      <c r="D42" s="72">
        <f t="shared" si="0"/>
        <v>-37.911583217397457</v>
      </c>
      <c r="E42" s="51"/>
      <c r="F42" s="103">
        <v>794.96</v>
      </c>
      <c r="G42" s="103">
        <v>778.46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20779.230422162898</v>
      </c>
      <c r="D48" s="59"/>
      <c r="E48" s="104">
        <v>19393.313818359398</v>
      </c>
      <c r="F48" s="59"/>
      <c r="G48" s="72">
        <f>IFERROR(((C48/E48)-1)*100,IF(C48+E48&lt;&gt;0,100,0))</f>
        <v>7.146363003167977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1931</v>
      </c>
      <c r="D54" s="62"/>
      <c r="E54" s="105">
        <v>539016</v>
      </c>
      <c r="F54" s="105">
        <v>51866535.354999997</v>
      </c>
      <c r="G54" s="105">
        <v>8324611.6320000002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5450</v>
      </c>
      <c r="C68" s="53">
        <v>6631</v>
      </c>
      <c r="D68" s="72">
        <f>IFERROR(((B68/C68)-1)*100,IF(B68+C68&lt;&gt;0,100,0))</f>
        <v>-17.810285024883122</v>
      </c>
      <c r="E68" s="53">
        <v>229126</v>
      </c>
      <c r="F68" s="53">
        <v>233290</v>
      </c>
      <c r="G68" s="72">
        <f>IFERROR(((E68/F68)-1)*100,IF(E68+F68&lt;&gt;0,100,0))</f>
        <v>-1.7849029105405312</v>
      </c>
    </row>
    <row r="69" spans="1:7" s="15" customFormat="1" ht="12" x14ac:dyDescent="0.2">
      <c r="A69" s="66" t="s">
        <v>54</v>
      </c>
      <c r="B69" s="54">
        <v>180137888.51199999</v>
      </c>
      <c r="C69" s="53">
        <v>152398426.62</v>
      </c>
      <c r="D69" s="72">
        <f>IFERROR(((B69/C69)-1)*100,IF(B69+C69&lt;&gt;0,100,0))</f>
        <v>18.201934565353064</v>
      </c>
      <c r="E69" s="53">
        <v>8352656907.8719997</v>
      </c>
      <c r="F69" s="53">
        <v>6954482640.0159998</v>
      </c>
      <c r="G69" s="72">
        <f>IFERROR(((E69/F69)-1)*100,IF(E69+F69&lt;&gt;0,100,0))</f>
        <v>20.104648184912044</v>
      </c>
    </row>
    <row r="70" spans="1:7" s="15" customFormat="1" ht="12" x14ac:dyDescent="0.2">
      <c r="A70" s="66" t="s">
        <v>55</v>
      </c>
      <c r="B70" s="54">
        <v>161012050.41464999</v>
      </c>
      <c r="C70" s="53">
        <v>141002765.65321001</v>
      </c>
      <c r="D70" s="72">
        <f>IFERROR(((B70/C70)-1)*100,IF(B70+C70&lt;&gt;0,100,0))</f>
        <v>14.19070375587661</v>
      </c>
      <c r="E70" s="53">
        <v>7528593644.8935204</v>
      </c>
      <c r="F70" s="53">
        <v>6656900008.9741602</v>
      </c>
      <c r="G70" s="72">
        <f>IFERROR(((E70/F70)-1)*100,IF(E70+F70&lt;&gt;0,100,0))</f>
        <v>13.094588092719306</v>
      </c>
    </row>
    <row r="71" spans="1:7" s="15" customFormat="1" ht="12" x14ac:dyDescent="0.2">
      <c r="A71" s="66" t="s">
        <v>94</v>
      </c>
      <c r="B71" s="72">
        <f>IFERROR(B69/B68/1000,)</f>
        <v>33.052823580183478</v>
      </c>
      <c r="C71" s="72">
        <f>IFERROR(C69/C68/1000,)</f>
        <v>22.98272155331021</v>
      </c>
      <c r="D71" s="72">
        <f>IFERROR(((B71/C71)-1)*100,IF(B71+C71&lt;&gt;0,100,0))</f>
        <v>43.815968459239627</v>
      </c>
      <c r="E71" s="72">
        <f>IFERROR(E69/E68/1000,)</f>
        <v>36.45442641983886</v>
      </c>
      <c r="F71" s="72">
        <f>IFERROR(F69/F68/1000,)</f>
        <v>29.810461828693899</v>
      </c>
      <c r="G71" s="72">
        <f>IFERROR(((E71/F71)-1)*100,IF(E71+F71&lt;&gt;0,100,0))</f>
        <v>22.287358811562761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2861</v>
      </c>
      <c r="C74" s="53">
        <v>2705</v>
      </c>
      <c r="D74" s="72">
        <f>IFERROR(((B74/C74)-1)*100,IF(B74+C74&lt;&gt;0,100,0))</f>
        <v>5.767097966728274</v>
      </c>
      <c r="E74" s="53">
        <v>97041</v>
      </c>
      <c r="F74" s="53">
        <v>95643</v>
      </c>
      <c r="G74" s="72">
        <f>IFERROR(((E74/F74)-1)*100,IF(E74+F74&lt;&gt;0,100,0))</f>
        <v>1.4616856434867209</v>
      </c>
    </row>
    <row r="75" spans="1:7" s="15" customFormat="1" ht="12" x14ac:dyDescent="0.2">
      <c r="A75" s="66" t="s">
        <v>54</v>
      </c>
      <c r="B75" s="54">
        <v>600750794.12</v>
      </c>
      <c r="C75" s="53">
        <v>417013041.40799999</v>
      </c>
      <c r="D75" s="72">
        <f>IFERROR(((B75/C75)-1)*100,IF(B75+C75&lt;&gt;0,100,0))</f>
        <v>44.060433240080243</v>
      </c>
      <c r="E75" s="53">
        <v>21123956899.251999</v>
      </c>
      <c r="F75" s="53">
        <v>18107545534.235001</v>
      </c>
      <c r="G75" s="72">
        <f>IFERROR(((E75/F75)-1)*100,IF(E75+F75&lt;&gt;0,100,0))</f>
        <v>16.658311637621036</v>
      </c>
    </row>
    <row r="76" spans="1:7" s="15" customFormat="1" ht="12" x14ac:dyDescent="0.2">
      <c r="A76" s="66" t="s">
        <v>55</v>
      </c>
      <c r="B76" s="54">
        <v>528582734.55505002</v>
      </c>
      <c r="C76" s="53">
        <v>391193701.93185002</v>
      </c>
      <c r="D76" s="72">
        <f>IFERROR(((B76/C76)-1)*100,IF(B76+C76&lt;&gt;0,100,0))</f>
        <v>35.120461281642655</v>
      </c>
      <c r="E76" s="53">
        <v>19268307638.4683</v>
      </c>
      <c r="F76" s="53">
        <v>17038232798.2488</v>
      </c>
      <c r="G76" s="72">
        <f>IFERROR(((E76/F76)-1)*100,IF(E76+F76&lt;&gt;0,100,0))</f>
        <v>13.088651074474743</v>
      </c>
    </row>
    <row r="77" spans="1:7" s="15" customFormat="1" ht="12" x14ac:dyDescent="0.2">
      <c r="A77" s="66" t="s">
        <v>94</v>
      </c>
      <c r="B77" s="72">
        <f>IFERROR(B75/B74/1000,)</f>
        <v>209.97930587906328</v>
      </c>
      <c r="C77" s="72">
        <f>IFERROR(C75/C74/1000,)</f>
        <v>154.16378610277263</v>
      </c>
      <c r="D77" s="72">
        <f>IFERROR(((B77/C77)-1)*100,IF(B77+C77&lt;&gt;0,100,0))</f>
        <v>36.205337963794861</v>
      </c>
      <c r="E77" s="72">
        <f>IFERROR(E75/E74/1000,)</f>
        <v>217.68074215282201</v>
      </c>
      <c r="F77" s="72">
        <f>IFERROR(F75/F74/1000,)</f>
        <v>189.32431578092491</v>
      </c>
      <c r="G77" s="72">
        <f>IFERROR(((E77/F77)-1)*100,IF(E77+F77&lt;&gt;0,100,0))</f>
        <v>14.977699116424903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253</v>
      </c>
      <c r="C80" s="53">
        <v>240</v>
      </c>
      <c r="D80" s="72">
        <f>IFERROR(((B80/C80)-1)*100,IF(B80+C80&lt;&gt;0,100,0))</f>
        <v>5.4166666666666696</v>
      </c>
      <c r="E80" s="53">
        <v>6956</v>
      </c>
      <c r="F80" s="53">
        <v>7019</v>
      </c>
      <c r="G80" s="72">
        <f>IFERROR(((E80/F80)-1)*100,IF(E80+F80&lt;&gt;0,100,0))</f>
        <v>-0.89756375552072498</v>
      </c>
    </row>
    <row r="81" spans="1:7" s="15" customFormat="1" ht="12" x14ac:dyDescent="0.2">
      <c r="A81" s="66" t="s">
        <v>54</v>
      </c>
      <c r="B81" s="54">
        <v>27243147.370000001</v>
      </c>
      <c r="C81" s="53">
        <v>29912774.568999998</v>
      </c>
      <c r="D81" s="72">
        <f>IFERROR(((B81/C81)-1)*100,IF(B81+C81&lt;&gt;0,100,0))</f>
        <v>-8.9247060410325716</v>
      </c>
      <c r="E81" s="53">
        <v>803741294.82700002</v>
      </c>
      <c r="F81" s="53">
        <v>838810344.76600003</v>
      </c>
      <c r="G81" s="72">
        <f>IFERROR(((E81/F81)-1)*100,IF(E81+F81&lt;&gt;0,100,0))</f>
        <v>-4.1808079928703172</v>
      </c>
    </row>
    <row r="82" spans="1:7" s="15" customFormat="1" ht="12" x14ac:dyDescent="0.2">
      <c r="A82" s="66" t="s">
        <v>55</v>
      </c>
      <c r="B82" s="54">
        <v>12098158.486249899</v>
      </c>
      <c r="C82" s="53">
        <v>12814296.057850299</v>
      </c>
      <c r="D82" s="72">
        <f>IFERROR(((B82/C82)-1)*100,IF(B82+C82&lt;&gt;0,100,0))</f>
        <v>-5.5885830042273765</v>
      </c>
      <c r="E82" s="53">
        <v>227715945.44107401</v>
      </c>
      <c r="F82" s="53">
        <v>327788079.291031</v>
      </c>
      <c r="G82" s="72">
        <f>IFERROR(((E82/F82)-1)*100,IF(E82+F82&lt;&gt;0,100,0))</f>
        <v>-30.529522021179613</v>
      </c>
    </row>
    <row r="83" spans="1:7" x14ac:dyDescent="0.2">
      <c r="A83" s="66" t="s">
        <v>94</v>
      </c>
      <c r="B83" s="72">
        <f>IFERROR(B81/B80/1000,)</f>
        <v>107.68042438735178</v>
      </c>
      <c r="C83" s="72">
        <f>IFERROR(C81/C80/1000,)</f>
        <v>124.63656070416667</v>
      </c>
      <c r="D83" s="72">
        <f>IFERROR(((B83/C83)-1)*100,IF(B83+C83&lt;&gt;0,100,0))</f>
        <v>-13.604464228647506</v>
      </c>
      <c r="E83" s="72">
        <f>IFERROR(E81/E80/1000,)</f>
        <v>115.54647711716504</v>
      </c>
      <c r="F83" s="72">
        <f>IFERROR(F81/F80/1000,)</f>
        <v>119.50567670123949</v>
      </c>
      <c r="G83" s="72">
        <f>IFERROR(((E83/F83)-1)*100,IF(E83+F83&lt;&gt;0,100,0))</f>
        <v>-3.3129803481823927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8564</v>
      </c>
      <c r="C86" s="51">
        <f>C68+C74+C80</f>
        <v>9576</v>
      </c>
      <c r="D86" s="72">
        <f>IFERROR(((B86/C86)-1)*100,IF(B86+C86&lt;&gt;0,100,0))</f>
        <v>-10.56808688387636</v>
      </c>
      <c r="E86" s="51">
        <f>E68+E74+E80</f>
        <v>333123</v>
      </c>
      <c r="F86" s="51">
        <f>F68+F74+F80</f>
        <v>335952</v>
      </c>
      <c r="G86" s="72">
        <f>IFERROR(((E86/F86)-1)*100,IF(E86+F86&lt;&gt;0,100,0))</f>
        <v>-0.84208458351192617</v>
      </c>
    </row>
    <row r="87" spans="1:7" s="15" customFormat="1" ht="12" x14ac:dyDescent="0.2">
      <c r="A87" s="66" t="s">
        <v>54</v>
      </c>
      <c r="B87" s="51">
        <f t="shared" ref="B87:C87" si="1">B69+B75+B81</f>
        <v>808131830.00199997</v>
      </c>
      <c r="C87" s="51">
        <f t="shared" si="1"/>
        <v>599324242.597</v>
      </c>
      <c r="D87" s="72">
        <f>IFERROR(((B87/C87)-1)*100,IF(B87+C87&lt;&gt;0,100,0))</f>
        <v>34.84050411513342</v>
      </c>
      <c r="E87" s="51">
        <f t="shared" ref="E87:F87" si="2">E69+E75+E81</f>
        <v>30280355101.951</v>
      </c>
      <c r="F87" s="51">
        <f t="shared" si="2"/>
        <v>25900838519.016998</v>
      </c>
      <c r="G87" s="72">
        <f>IFERROR(((E87/F87)-1)*100,IF(E87+F87&lt;&gt;0,100,0))</f>
        <v>16.908783009934059</v>
      </c>
    </row>
    <row r="88" spans="1:7" s="15" customFormat="1" ht="12" x14ac:dyDescent="0.2">
      <c r="A88" s="66" t="s">
        <v>55</v>
      </c>
      <c r="B88" s="51">
        <f t="shared" ref="B88:C88" si="3">B70+B76+B82</f>
        <v>701692943.4559499</v>
      </c>
      <c r="C88" s="51">
        <f t="shared" si="3"/>
        <v>545010763.64291024</v>
      </c>
      <c r="D88" s="72">
        <f>IFERROR(((B88/C88)-1)*100,IF(B88+C88&lt;&gt;0,100,0))</f>
        <v>28.748456042548455</v>
      </c>
      <c r="E88" s="51">
        <f t="shared" ref="E88:F88" si="4">E70+E76+E82</f>
        <v>27024617228.802895</v>
      </c>
      <c r="F88" s="51">
        <f t="shared" si="4"/>
        <v>24022920886.513992</v>
      </c>
      <c r="G88" s="72">
        <f>IFERROR(((E88/F88)-1)*100,IF(E88+F88&lt;&gt;0,100,0))</f>
        <v>12.495134777611483</v>
      </c>
    </row>
    <row r="89" spans="1:7" x14ac:dyDescent="0.2">
      <c r="A89" s="66" t="s">
        <v>95</v>
      </c>
      <c r="B89" s="72">
        <f>IFERROR((B75/B87)*100,IF(B75+B87&lt;&gt;0,100,0))</f>
        <v>74.338217085016097</v>
      </c>
      <c r="C89" s="72">
        <f>IFERROR((C75/C87)*100,IF(C75+C87&lt;&gt;0,100,0))</f>
        <v>69.580539509130048</v>
      </c>
      <c r="D89" s="72">
        <f>IFERROR(((B89/C89)-1)*100,IF(B89+C89&lt;&gt;0,100,0))</f>
        <v>6.837655484493288</v>
      </c>
      <c r="E89" s="72">
        <f>IFERROR((E75/E87)*100,IF(E75+E87&lt;&gt;0,100,0))</f>
        <v>69.761258836396394</v>
      </c>
      <c r="F89" s="72">
        <f>IFERROR((F75/F87)*100,IF(F75+F87&lt;&gt;0,100,0))</f>
        <v>69.911039833478824</v>
      </c>
      <c r="G89" s="72">
        <f>IFERROR(((E89/F89)-1)*100,IF(E89+F89&lt;&gt;0,100,0))</f>
        <v>-0.21424512843636334</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96299256.807999998</v>
      </c>
      <c r="C97" s="106">
        <v>65594086.766000003</v>
      </c>
      <c r="D97" s="52">
        <f>B97-C97</f>
        <v>30705170.041999996</v>
      </c>
      <c r="E97" s="106">
        <v>3982483152.5050001</v>
      </c>
      <c r="F97" s="106">
        <v>2378473556.9349999</v>
      </c>
      <c r="G97" s="67">
        <f>E97-F97</f>
        <v>1604009595.5700002</v>
      </c>
    </row>
    <row r="98" spans="1:7" s="15" customFormat="1" ht="13.5" x14ac:dyDescent="0.2">
      <c r="A98" s="66" t="s">
        <v>88</v>
      </c>
      <c r="B98" s="53">
        <v>97862798.319999993</v>
      </c>
      <c r="C98" s="106">
        <v>63983866.523000002</v>
      </c>
      <c r="D98" s="52">
        <f>B98-C98</f>
        <v>33878931.796999991</v>
      </c>
      <c r="E98" s="106">
        <v>3969025501.6329999</v>
      </c>
      <c r="F98" s="106">
        <v>2333971749.9569998</v>
      </c>
      <c r="G98" s="67">
        <f>E98-F98</f>
        <v>1635053751.6760001</v>
      </c>
    </row>
    <row r="99" spans="1:7" s="15" customFormat="1" ht="12" x14ac:dyDescent="0.2">
      <c r="A99" s="68" t="s">
        <v>16</v>
      </c>
      <c r="B99" s="52">
        <f>B97-B98</f>
        <v>-1563541.5119999945</v>
      </c>
      <c r="C99" s="52">
        <f>C97-C98</f>
        <v>1610220.2430000007</v>
      </c>
      <c r="D99" s="69"/>
      <c r="E99" s="52">
        <f>E97-E98</f>
        <v>13457650.872000217</v>
      </c>
      <c r="F99" s="69">
        <f>F97-F98</f>
        <v>44501806.978000164</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19840461.765999999</v>
      </c>
      <c r="C102" s="106">
        <v>14676554.547</v>
      </c>
      <c r="D102" s="52">
        <f>B102-C102</f>
        <v>5163907.2189999986</v>
      </c>
      <c r="E102" s="106">
        <v>1059907423.904</v>
      </c>
      <c r="F102" s="106">
        <v>793943472.85099995</v>
      </c>
      <c r="G102" s="67">
        <f>E102-F102</f>
        <v>265963951.05300009</v>
      </c>
    </row>
    <row r="103" spans="1:7" s="15" customFormat="1" ht="13.5" x14ac:dyDescent="0.2">
      <c r="A103" s="66" t="s">
        <v>88</v>
      </c>
      <c r="B103" s="53">
        <v>23318096.567000002</v>
      </c>
      <c r="C103" s="106">
        <v>19336935.386</v>
      </c>
      <c r="D103" s="52">
        <f>B103-C103</f>
        <v>3981161.1810000017</v>
      </c>
      <c r="E103" s="106">
        <v>1196891555.5539999</v>
      </c>
      <c r="F103" s="106">
        <v>907874856.50800002</v>
      </c>
      <c r="G103" s="67">
        <f>E103-F103</f>
        <v>289016699.04599988</v>
      </c>
    </row>
    <row r="104" spans="1:7" s="25" customFormat="1" ht="12" x14ac:dyDescent="0.2">
      <c r="A104" s="68" t="s">
        <v>16</v>
      </c>
      <c r="B104" s="52">
        <f>B102-B103</f>
        <v>-3477634.8010000028</v>
      </c>
      <c r="C104" s="52">
        <f>C102-C103</f>
        <v>-4660380.8389999997</v>
      </c>
      <c r="D104" s="69"/>
      <c r="E104" s="52">
        <f>E102-E103</f>
        <v>-136984131.64999986</v>
      </c>
      <c r="F104" s="69">
        <f>F102-F103</f>
        <v>-113931383.65700006</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890.32877789699296</v>
      </c>
      <c r="C111" s="108">
        <v>836.89255834757296</v>
      </c>
      <c r="D111" s="72">
        <f>IFERROR(((B111/C111)-1)*100,IF(B111+C111&lt;&gt;0,100,0))</f>
        <v>6.3850752425052892</v>
      </c>
      <c r="E111" s="71"/>
      <c r="F111" s="107">
        <v>896.86672809204595</v>
      </c>
      <c r="G111" s="107">
        <v>890.32877789699296</v>
      </c>
    </row>
    <row r="112" spans="1:7" s="15" customFormat="1" ht="12" x14ac:dyDescent="0.2">
      <c r="A112" s="66" t="s">
        <v>50</v>
      </c>
      <c r="B112" s="107">
        <v>877.640774339112</v>
      </c>
      <c r="C112" s="108">
        <v>825.18526068003098</v>
      </c>
      <c r="D112" s="72">
        <f>IFERROR(((B112/C112)-1)*100,IF(B112+C112&lt;&gt;0,100,0))</f>
        <v>6.3568166033228346</v>
      </c>
      <c r="E112" s="71"/>
      <c r="F112" s="107">
        <v>884.11994096570004</v>
      </c>
      <c r="G112" s="107">
        <v>877.640774339112</v>
      </c>
    </row>
    <row r="113" spans="1:7" s="15" customFormat="1" ht="12" x14ac:dyDescent="0.2">
      <c r="A113" s="66" t="s">
        <v>51</v>
      </c>
      <c r="B113" s="107">
        <v>954.67757768904198</v>
      </c>
      <c r="C113" s="108">
        <v>894.45149086634603</v>
      </c>
      <c r="D113" s="72">
        <f>IFERROR(((B113/C113)-1)*100,IF(B113+C113&lt;&gt;0,100,0))</f>
        <v>6.7332982769543248</v>
      </c>
      <c r="E113" s="71"/>
      <c r="F113" s="107">
        <v>961.20824176391</v>
      </c>
      <c r="G113" s="107">
        <v>954.67757768904198</v>
      </c>
    </row>
    <row r="114" spans="1:7" s="25" customFormat="1" ht="12" x14ac:dyDescent="0.2">
      <c r="A114" s="68" t="s">
        <v>52</v>
      </c>
      <c r="B114" s="72"/>
      <c r="C114" s="71"/>
      <c r="D114" s="73"/>
      <c r="E114" s="71"/>
      <c r="F114" s="58"/>
      <c r="G114" s="58"/>
    </row>
    <row r="115" spans="1:7" s="15" customFormat="1" ht="12" x14ac:dyDescent="0.2">
      <c r="A115" s="66" t="s">
        <v>56</v>
      </c>
      <c r="B115" s="107">
        <v>683.42550361776898</v>
      </c>
      <c r="C115" s="108">
        <v>628.25521086583603</v>
      </c>
      <c r="D115" s="72">
        <f>IFERROR(((B115/C115)-1)*100,IF(B115+C115&lt;&gt;0,100,0))</f>
        <v>8.7815097746502424</v>
      </c>
      <c r="E115" s="71"/>
      <c r="F115" s="107">
        <v>684.44239405424696</v>
      </c>
      <c r="G115" s="107">
        <v>683.42550361776898</v>
      </c>
    </row>
    <row r="116" spans="1:7" s="15" customFormat="1" ht="12" x14ac:dyDescent="0.2">
      <c r="A116" s="66" t="s">
        <v>57</v>
      </c>
      <c r="B116" s="107">
        <v>897.37918379211601</v>
      </c>
      <c r="C116" s="108">
        <v>823.54628729118201</v>
      </c>
      <c r="D116" s="72">
        <f>IFERROR(((B116/C116)-1)*100,IF(B116+C116&lt;&gt;0,100,0))</f>
        <v>8.9652394334489784</v>
      </c>
      <c r="E116" s="71"/>
      <c r="F116" s="107">
        <v>900.55796415493501</v>
      </c>
      <c r="G116" s="107">
        <v>897.37918379211601</v>
      </c>
    </row>
    <row r="117" spans="1:7" s="15" customFormat="1" ht="12" x14ac:dyDescent="0.2">
      <c r="A117" s="66" t="s">
        <v>59</v>
      </c>
      <c r="B117" s="107">
        <v>1021.5609491389999</v>
      </c>
      <c r="C117" s="108">
        <v>947.62890329790605</v>
      </c>
      <c r="D117" s="72">
        <f>IFERROR(((B117/C117)-1)*100,IF(B117+C117&lt;&gt;0,100,0))</f>
        <v>7.8017930419595816</v>
      </c>
      <c r="E117" s="71"/>
      <c r="F117" s="107">
        <v>1028.4944908479099</v>
      </c>
      <c r="G117" s="107">
        <v>1021.5609491389999</v>
      </c>
    </row>
    <row r="118" spans="1:7" s="15" customFormat="1" ht="12" x14ac:dyDescent="0.2">
      <c r="A118" s="66" t="s">
        <v>58</v>
      </c>
      <c r="B118" s="107">
        <v>929.49395423949898</v>
      </c>
      <c r="C118" s="108">
        <v>898.30243858515701</v>
      </c>
      <c r="D118" s="72">
        <f>IFERROR(((B118/C118)-1)*100,IF(B118+C118&lt;&gt;0,100,0))</f>
        <v>3.4722732917734422</v>
      </c>
      <c r="E118" s="71"/>
      <c r="F118" s="107">
        <v>940.51874323081404</v>
      </c>
      <c r="G118" s="107">
        <v>929.49395423949898</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136</v>
      </c>
      <c r="C127" s="53">
        <v>77</v>
      </c>
      <c r="D127" s="72">
        <f>IFERROR(((B127/C127)-1)*100,IF(B127+C127&lt;&gt;0,100,0))</f>
        <v>76.623376623376615</v>
      </c>
      <c r="E127" s="53">
        <v>12537</v>
      </c>
      <c r="F127" s="53">
        <v>10425</v>
      </c>
      <c r="G127" s="72">
        <f>IFERROR(((E127/F127)-1)*100,IF(E127+F127&lt;&gt;0,100,0))</f>
        <v>20.258992805755405</v>
      </c>
    </row>
    <row r="128" spans="1:7" s="15" customFormat="1" ht="12" x14ac:dyDescent="0.2">
      <c r="A128" s="66" t="s">
        <v>74</v>
      </c>
      <c r="B128" s="54">
        <v>0</v>
      </c>
      <c r="C128" s="53">
        <v>7</v>
      </c>
      <c r="D128" s="72">
        <f>IFERROR(((B128/C128)-1)*100,IF(B128+C128&lt;&gt;0,100,0))</f>
        <v>-100</v>
      </c>
      <c r="E128" s="53">
        <v>248</v>
      </c>
      <c r="F128" s="53">
        <v>273</v>
      </c>
      <c r="G128" s="72">
        <f>IFERROR(((E128/F128)-1)*100,IF(E128+F128&lt;&gt;0,100,0))</f>
        <v>-9.1575091575091587</v>
      </c>
    </row>
    <row r="129" spans="1:7" s="25" customFormat="1" ht="12" x14ac:dyDescent="0.2">
      <c r="A129" s="68" t="s">
        <v>34</v>
      </c>
      <c r="B129" s="69">
        <f>SUM(B126:B128)</f>
        <v>136</v>
      </c>
      <c r="C129" s="69">
        <f>SUM(C126:C128)</f>
        <v>84</v>
      </c>
      <c r="D129" s="72">
        <f>IFERROR(((B129/C129)-1)*100,IF(B129+C129&lt;&gt;0,100,0))</f>
        <v>61.904761904761905</v>
      </c>
      <c r="E129" s="69">
        <f>SUM(E126:E128)</f>
        <v>12791</v>
      </c>
      <c r="F129" s="69">
        <f>SUM(F126:F128)</f>
        <v>10706</v>
      </c>
      <c r="G129" s="72">
        <f>IFERROR(((E129/F129)-1)*100,IF(E129+F129&lt;&gt;0,100,0))</f>
        <v>19.475060713618532</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66</v>
      </c>
      <c r="C132" s="53">
        <v>0</v>
      </c>
      <c r="D132" s="72">
        <f>IFERROR(((B132/C132)-1)*100,IF(B132+C132&lt;&gt;0,100,0))</f>
        <v>100</v>
      </c>
      <c r="E132" s="53">
        <v>133</v>
      </c>
      <c r="F132" s="53">
        <v>124</v>
      </c>
      <c r="G132" s="72">
        <f>IFERROR(((E132/F132)-1)*100,IF(E132+F132&lt;&gt;0,100,0))</f>
        <v>7.2580645161290258</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66</v>
      </c>
      <c r="C134" s="69">
        <f>SUM(C132:C133)</f>
        <v>0</v>
      </c>
      <c r="D134" s="72">
        <f>IFERROR(((B134/C134)-1)*100,IF(B134+C134&lt;&gt;0,100,0))</f>
        <v>100</v>
      </c>
      <c r="E134" s="69">
        <f>SUM(E132:E133)</f>
        <v>133</v>
      </c>
      <c r="F134" s="69">
        <f>SUM(F132:F133)</f>
        <v>124</v>
      </c>
      <c r="G134" s="72">
        <f>IFERROR(((E134/F134)-1)*100,IF(E134+F134&lt;&gt;0,100,0))</f>
        <v>7.2580645161290258</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88830</v>
      </c>
      <c r="C138" s="53">
        <v>30342</v>
      </c>
      <c r="D138" s="72">
        <f>IFERROR(((B138/C138)-1)*100,IF(B138+C138&lt;&gt;0,100,0))</f>
        <v>192.76250741546369</v>
      </c>
      <c r="E138" s="53">
        <v>10351957</v>
      </c>
      <c r="F138" s="53">
        <v>10061309</v>
      </c>
      <c r="G138" s="72">
        <f>IFERROR(((E138/F138)-1)*100,IF(E138+F138&lt;&gt;0,100,0))</f>
        <v>2.8887692446380564</v>
      </c>
    </row>
    <row r="139" spans="1:7" s="15" customFormat="1" ht="12" x14ac:dyDescent="0.2">
      <c r="A139" s="66" t="s">
        <v>74</v>
      </c>
      <c r="B139" s="54">
        <v>0</v>
      </c>
      <c r="C139" s="53">
        <v>9</v>
      </c>
      <c r="D139" s="72">
        <f>IFERROR(((B139/C139)-1)*100,IF(B139+C139&lt;&gt;0,100,0))</f>
        <v>-100</v>
      </c>
      <c r="E139" s="53">
        <v>11583</v>
      </c>
      <c r="F139" s="53">
        <v>11946</v>
      </c>
      <c r="G139" s="72">
        <f>IFERROR(((E139/F139)-1)*100,IF(E139+F139&lt;&gt;0,100,0))</f>
        <v>-3.0386740331491691</v>
      </c>
    </row>
    <row r="140" spans="1:7" s="15" customFormat="1" ht="12" x14ac:dyDescent="0.2">
      <c r="A140" s="68" t="s">
        <v>34</v>
      </c>
      <c r="B140" s="69">
        <f>SUM(B137:B139)</f>
        <v>88830</v>
      </c>
      <c r="C140" s="69">
        <f>SUM(C137:C139)</f>
        <v>30351</v>
      </c>
      <c r="D140" s="72">
        <f>IFERROR(((B140/C140)-1)*100,IF(B140+C140&lt;&gt;0,100,0))</f>
        <v>192.67569437580309</v>
      </c>
      <c r="E140" s="69">
        <f>SUM(E137:E139)</f>
        <v>10364370</v>
      </c>
      <c r="F140" s="69">
        <f>SUM(F137:F139)</f>
        <v>10073677</v>
      </c>
      <c r="G140" s="72">
        <f>IFERROR(((E140/F140)-1)*100,IF(E140+F140&lt;&gt;0,100,0))</f>
        <v>2.8856692546326501</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7339</v>
      </c>
      <c r="C143" s="53">
        <v>0</v>
      </c>
      <c r="D143" s="72">
        <f>IFERROR(((B143/C143)-1)*100,)</f>
        <v>0</v>
      </c>
      <c r="E143" s="53">
        <v>79453</v>
      </c>
      <c r="F143" s="53">
        <v>150069</v>
      </c>
      <c r="G143" s="72">
        <f>IFERROR(((E143/F143)-1)*100,)</f>
        <v>-47.05568771698352</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7339</v>
      </c>
      <c r="C145" s="69">
        <f>SUM(C143:C144)</f>
        <v>0</v>
      </c>
      <c r="D145" s="72">
        <f>IFERROR(((B145/C145)-1)*100,)</f>
        <v>0</v>
      </c>
      <c r="E145" s="69">
        <f>SUM(E143:E144)</f>
        <v>79453</v>
      </c>
      <c r="F145" s="69">
        <f>SUM(F143:F144)</f>
        <v>150069</v>
      </c>
      <c r="G145" s="72">
        <f>IFERROR(((E145/F145)-1)*100,)</f>
        <v>-47.05568771698352</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7870483.5943</v>
      </c>
      <c r="C149" s="53">
        <v>2593340.67398</v>
      </c>
      <c r="D149" s="72">
        <f>IFERROR(((B149/C149)-1)*100,IF(B149+C149&lt;&gt;0,100,0))</f>
        <v>203.4882255643324</v>
      </c>
      <c r="E149" s="53">
        <v>900482085.00706995</v>
      </c>
      <c r="F149" s="53">
        <v>896016615.71335995</v>
      </c>
      <c r="G149" s="72">
        <f>IFERROR(((E149/F149)-1)*100,IF(E149+F149&lt;&gt;0,100,0))</f>
        <v>0.49836902747109058</v>
      </c>
    </row>
    <row r="150" spans="1:7" x14ac:dyDescent="0.2">
      <c r="A150" s="66" t="s">
        <v>74</v>
      </c>
      <c r="B150" s="54">
        <v>0</v>
      </c>
      <c r="C150" s="53">
        <v>65016.72</v>
      </c>
      <c r="D150" s="72">
        <f>IFERROR(((B150/C150)-1)*100,IF(B150+C150&lt;&gt;0,100,0))</f>
        <v>-100</v>
      </c>
      <c r="E150" s="53">
        <v>77165826.700000003</v>
      </c>
      <c r="F150" s="53">
        <v>79294643.319999993</v>
      </c>
      <c r="G150" s="72">
        <f>IFERROR(((E150/F150)-1)*100,IF(E150+F150&lt;&gt;0,100,0))</f>
        <v>-2.6846915893283918</v>
      </c>
    </row>
    <row r="151" spans="1:7" s="15" customFormat="1" ht="12" x14ac:dyDescent="0.2">
      <c r="A151" s="68" t="s">
        <v>34</v>
      </c>
      <c r="B151" s="69">
        <f>SUM(B148:B150)</f>
        <v>7870483.5943</v>
      </c>
      <c r="C151" s="69">
        <f>SUM(C148:C150)</f>
        <v>2658357.3939800002</v>
      </c>
      <c r="D151" s="72">
        <f>IFERROR(((B151/C151)-1)*100,IF(B151+C151&lt;&gt;0,100,0))</f>
        <v>196.06566867657273</v>
      </c>
      <c r="E151" s="69">
        <f>SUM(E148:E150)</f>
        <v>977666990.46457005</v>
      </c>
      <c r="F151" s="69">
        <f>SUM(F148:F150)</f>
        <v>975321101.28035998</v>
      </c>
      <c r="G151" s="72">
        <f>IFERROR(((E151/F151)-1)*100,IF(E151+F151&lt;&gt;0,100,0))</f>
        <v>0.24052480574145996</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12311.5454118</v>
      </c>
      <c r="C154" s="53">
        <v>0</v>
      </c>
      <c r="D154" s="72">
        <f>IFERROR(((B154/C154)-1)*100,IF(B154+C154&lt;&gt;0,100,0))</f>
        <v>100</v>
      </c>
      <c r="E154" s="53">
        <v>106598.4873118</v>
      </c>
      <c r="F154" s="53">
        <v>291097.64104999998</v>
      </c>
      <c r="G154" s="72">
        <f>IFERROR(((E154/F154)-1)*100,IF(E154+F154&lt;&gt;0,100,0))</f>
        <v>-63.380504586950515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12311.5454118</v>
      </c>
      <c r="C156" s="69">
        <f>SUM(C154:C155)</f>
        <v>0</v>
      </c>
      <c r="D156" s="72">
        <f>IFERROR(((B156/C156)-1)*100,IF(B156+C156&lt;&gt;0,100,0))</f>
        <v>100</v>
      </c>
      <c r="E156" s="69">
        <f>SUM(E154:E155)</f>
        <v>106598.4873118</v>
      </c>
      <c r="F156" s="69">
        <f>SUM(F154:F155)</f>
        <v>291097.64104999998</v>
      </c>
      <c r="G156" s="72">
        <f>IFERROR(((E156/F156)-1)*100,IF(E156+F156&lt;&gt;0,100,0))</f>
        <v>-63.380504586950515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1321890</v>
      </c>
      <c r="C160" s="53">
        <v>1333106</v>
      </c>
      <c r="D160" s="72">
        <f>IFERROR(((B160/C160)-1)*100,IF(B160+C160&lt;&gt;0,100,0))</f>
        <v>-0.84134344905806291</v>
      </c>
      <c r="E160" s="65"/>
      <c r="F160" s="65"/>
      <c r="G160" s="52"/>
    </row>
    <row r="161" spans="1:7" s="15" customFormat="1" ht="12" x14ac:dyDescent="0.2">
      <c r="A161" s="66" t="s">
        <v>74</v>
      </c>
      <c r="B161" s="54">
        <v>1445</v>
      </c>
      <c r="C161" s="53">
        <v>1708</v>
      </c>
      <c r="D161" s="72">
        <f>IFERROR(((B161/C161)-1)*100,IF(B161+C161&lt;&gt;0,100,0))</f>
        <v>-15.398126463700235</v>
      </c>
      <c r="E161" s="65"/>
      <c r="F161" s="65"/>
      <c r="G161" s="52"/>
    </row>
    <row r="162" spans="1:7" s="25" customFormat="1" ht="12" x14ac:dyDescent="0.2">
      <c r="A162" s="68" t="s">
        <v>34</v>
      </c>
      <c r="B162" s="69">
        <f>SUM(B159:B161)</f>
        <v>1323335</v>
      </c>
      <c r="C162" s="69">
        <f>SUM(C159:C161)</f>
        <v>1335229</v>
      </c>
      <c r="D162" s="72">
        <f>IFERROR(((B162/C162)-1)*100,IF(B162+C162&lt;&gt;0,100,0))</f>
        <v>-0.8907835285183241</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117374</v>
      </c>
      <c r="C165" s="53">
        <v>47580</v>
      </c>
      <c r="D165" s="72">
        <f>IFERROR(((B165/C165)-1)*100,IF(B165+C165&lt;&gt;0,100,0))</f>
        <v>146.68768390079867</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117374</v>
      </c>
      <c r="C167" s="69">
        <f>SUM(C165:C166)</f>
        <v>47580</v>
      </c>
      <c r="D167" s="72">
        <f>IFERROR(((B167/C167)-1)*100,IF(B167+C167&lt;&gt;0,100,0))</f>
        <v>146.68768390079867</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17906</v>
      </c>
      <c r="C175" s="87">
        <v>23886</v>
      </c>
      <c r="D175" s="72">
        <f>IFERROR(((B175/C175)-1)*100,IF(B175+C175&lt;&gt;0,100,0))</f>
        <v>-25.035585698735662</v>
      </c>
      <c r="E175" s="87">
        <v>864266</v>
      </c>
      <c r="F175" s="87">
        <v>697414</v>
      </c>
      <c r="G175" s="72">
        <f>IFERROR(((E175/F175)-1)*100,IF(E175+F175&lt;&gt;0,100,0))</f>
        <v>23.924383508217506</v>
      </c>
    </row>
    <row r="176" spans="1:7" x14ac:dyDescent="0.2">
      <c r="A176" s="66" t="s">
        <v>32</v>
      </c>
      <c r="B176" s="86">
        <v>153042</v>
      </c>
      <c r="C176" s="87">
        <v>162072</v>
      </c>
      <c r="D176" s="72">
        <f t="shared" ref="D176:D178" si="5">IFERROR(((B176/C176)-1)*100,IF(B176+C176&lt;&gt;0,100,0))</f>
        <v>-5.5715978083814566</v>
      </c>
      <c r="E176" s="87">
        <v>4827122</v>
      </c>
      <c r="F176" s="87">
        <v>4546246</v>
      </c>
      <c r="G176" s="72">
        <f>IFERROR(((E176/F176)-1)*100,IF(E176+F176&lt;&gt;0,100,0))</f>
        <v>6.1781962524685152</v>
      </c>
    </row>
    <row r="177" spans="1:7" x14ac:dyDescent="0.2">
      <c r="A177" s="66" t="s">
        <v>92</v>
      </c>
      <c r="B177" s="86">
        <v>60174314</v>
      </c>
      <c r="C177" s="87">
        <v>73093194</v>
      </c>
      <c r="D177" s="72">
        <f t="shared" si="5"/>
        <v>-17.674532050138623</v>
      </c>
      <c r="E177" s="87">
        <v>1926003878</v>
      </c>
      <c r="F177" s="87">
        <v>1900400868</v>
      </c>
      <c r="G177" s="72">
        <f>IFERROR(((E177/F177)-1)*100,IF(E177+F177&lt;&gt;0,100,0))</f>
        <v>1.3472425966077894</v>
      </c>
    </row>
    <row r="178" spans="1:7" x14ac:dyDescent="0.2">
      <c r="A178" s="66" t="s">
        <v>93</v>
      </c>
      <c r="B178" s="86">
        <v>245972</v>
      </c>
      <c r="C178" s="87">
        <v>238538</v>
      </c>
      <c r="D178" s="72">
        <f t="shared" si="5"/>
        <v>3.1164845852652334</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570</v>
      </c>
      <c r="C181" s="87">
        <v>834</v>
      </c>
      <c r="D181" s="72">
        <f t="shared" ref="D181:D184" si="6">IFERROR(((B181/C181)-1)*100,IF(B181+C181&lt;&gt;0,100,0))</f>
        <v>-31.654676258992808</v>
      </c>
      <c r="E181" s="87">
        <v>22530</v>
      </c>
      <c r="F181" s="87">
        <v>26300</v>
      </c>
      <c r="G181" s="72">
        <f t="shared" ref="G181" si="7">IFERROR(((E181/F181)-1)*100,IF(E181+F181&lt;&gt;0,100,0))</f>
        <v>-14.334600760456272</v>
      </c>
    </row>
    <row r="182" spans="1:7" x14ac:dyDescent="0.2">
      <c r="A182" s="66" t="s">
        <v>32</v>
      </c>
      <c r="B182" s="86">
        <v>10054</v>
      </c>
      <c r="C182" s="87">
        <v>16030</v>
      </c>
      <c r="D182" s="72">
        <f t="shared" si="6"/>
        <v>-37.280099812850906</v>
      </c>
      <c r="E182" s="87">
        <v>279480</v>
      </c>
      <c r="F182" s="87">
        <v>373548</v>
      </c>
      <c r="G182" s="72">
        <f t="shared" ref="G182" si="8">IFERROR(((E182/F182)-1)*100,IF(E182+F182&lt;&gt;0,100,0))</f>
        <v>-25.182305888399881</v>
      </c>
    </row>
    <row r="183" spans="1:7" x14ac:dyDescent="0.2">
      <c r="A183" s="66" t="s">
        <v>92</v>
      </c>
      <c r="B183" s="86">
        <v>147012</v>
      </c>
      <c r="C183" s="87">
        <v>253662</v>
      </c>
      <c r="D183" s="72">
        <f t="shared" si="6"/>
        <v>-42.044137474276788</v>
      </c>
      <c r="E183" s="87">
        <v>3513468</v>
      </c>
      <c r="F183" s="87">
        <v>7372404</v>
      </c>
      <c r="G183" s="72">
        <f t="shared" ref="G183" si="9">IFERROR(((E183/F183)-1)*100,IF(E183+F183&lt;&gt;0,100,0))</f>
        <v>-52.342980661396197</v>
      </c>
    </row>
    <row r="184" spans="1:7" x14ac:dyDescent="0.2">
      <c r="A184" s="66" t="s">
        <v>93</v>
      </c>
      <c r="B184" s="86">
        <v>56026</v>
      </c>
      <c r="C184" s="87">
        <v>75240</v>
      </c>
      <c r="D184" s="72">
        <f t="shared" si="6"/>
        <v>-25.536948431685268</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2023-09-04T06:48:24Z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