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9A085FD-3654-40D6-A3BE-452D72953201}" xr6:coauthVersionLast="47" xr6:coauthVersionMax="47" xr10:uidLastSave="{00000000-0000-0000-0000-000000000000}"/>
  <bookViews>
    <workbookView xWindow="2415" yWindow="2490" windowWidth="1152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<sst xmlns="http://schemas.openxmlformats.org/spreadsheetml/2006/main" count="270" uniqueCount="102">
  <si>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</si>
  <si>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</si>
  <si>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</si>
  <si>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</si>
  <si>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</si>
  <si>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</si>
  <si>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</si>
  <si>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</si>
  <si>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</si>
  <si>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</si>
  <si>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</si>
  <si>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</si>
  <si>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</si>
  <si>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</si>
  <si>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</si>
  <si>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</si>
  <si>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</si>
  <si>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</si>
  <si>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</si>
  <si>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</si>
  <si>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</si>
  <si>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</si>
  <si>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</si>
  <si>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</si>
  <si>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</si>
  <si>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</si>
  <si>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</si>
  <si>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</si>
  <si>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</si>
  <si>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</si>
  <si>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</si>
  <si>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</si>
  <si>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</si>
  <si>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</si>
  <si>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</si>
  <si>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</si>
  <si>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</si>
  <si>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</si>
  <si>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</si>
  <si>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</si>
  <si>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</si>
  <si>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</si>
  <si>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</si>
  <si>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</si>
  <si>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</si>
  <si>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</si>
  <si>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</si>
  <si>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</si>
  <si>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</si>
  <si>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</si>
  <si>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</si>
  <si>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</si>
  <si>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</si>
  <si>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</si>
  <si>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</si>
  <si>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</si>
  <si>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</si>
  <si>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</si>
  <si>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</si>
  <si>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</si>
  <si>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</si>
  <si>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</si>
  <si>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</si>
  <si>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</si>
  <si>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</si>
  <si>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</si>
  <si>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</si>
  <si>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</si>
  <si>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</si>
  <si>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</si>
  <si>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</si>
  <si>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</si>
  <si>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</si>
  <si>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</si>
  <si>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</si>
  <si>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</si>
  <si>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</si>
  <si>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</si>
  <si>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</si>
  <si>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</si>
  <si>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</si>
  <si>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</si>
  <si>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</si>
  <si>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</si>
  <si>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</si>
  <si>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</si>
  <si>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</si>
  <si>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</si>
  <si>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</si>
  <si>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</si>
  <si>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</si>
  <si>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</si>
  <si>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</si>
  <si>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</si>
  <si>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</si>
  <si>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</si>
  <si>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</si>
  <si>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</si>
  <si>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</si>
  <si>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8 September 2023</t>
  </si>
  <si>
    <t>08.09.2023</t>
  </si>
  <si>
    <t>09.09.2022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</si>
</sst>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1575580</v>
      </c>
      <c r="C11" s="54">
        <v>1641835</v>
      </c>
      <c r="D11" s="72">
        <f>IFERROR(((B11/C11)-1)*100,IF(B11+C11&lt;&gt;0,100,0))</f>
        <v>-4.0354237788815528</v>
      </c>
      <c r="E11" s="54">
        <v>54738295</v>
      </c>
      <c r="F11" s="54">
        <v>56635464</v>
      </c>
      <c r="G11" s="72">
        <f>IFERROR(((E11/F11)-1)*100,IF(E11+F11&lt;&gt;0,100,0))</f>
        <v>-3.349789806613046</v>
      </c>
    </row>
    <row r="12" spans="1:7" s="15" customFormat="1" ht="12" x14ac:dyDescent="0.2">
      <c r="A12" s="51" t="s">
        <v>9</v>
      </c>
      <c r="B12" s="54">
        <v>1612600.02</v>
      </c>
      <c r="C12" s="54">
        <v>1774559.0260000001</v>
      </c>
      <c r="D12" s="72">
        <f>IFERROR(((B12/C12)-1)*100,IF(B12+C12&lt;&gt;0,100,0))</f>
        <v>-9.1267184481920953</v>
      </c>
      <c r="E12" s="54">
        <v>52981155.108000003</v>
      </c>
      <c r="F12" s="54">
        <v>56836547.101999998</v>
      </c>
      <c r="G12" s="72">
        <f>IFERROR(((E12/F12)-1)*100,IF(E12+F12&lt;&gt;0,100,0))</f>
        <v>-6.7832973510530632</v>
      </c>
    </row>
    <row r="13" spans="1:7" s="15" customFormat="1" ht="12" x14ac:dyDescent="0.2">
      <c r="A13" s="51" t="s">
        <v>10</v>
      </c>
      <c r="B13" s="54">
        <v>90886146.948262304</v>
      </c>
      <c r="C13" s="54">
        <v>114907632.55873699</v>
      </c>
      <c r="D13" s="72">
        <f>IFERROR(((B13/C13)-1)*100,IF(B13+C13&lt;&gt;0,100,0))</f>
        <v>-20.905039182837314</v>
      </c>
      <c r="E13" s="54">
        <v>3847107841.3954301</v>
      </c>
      <c r="F13" s="54">
        <v>4158389554.5815101</v>
      </c>
      <c r="G13" s="72">
        <f>IFERROR(((E13/F13)-1)*100,IF(E13+F13&lt;&gt;0,100,0))</f>
        <v>-7.4856313748461805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437</v>
      </c>
      <c r="C16" s="54">
        <v>467</v>
      </c>
      <c r="D16" s="72">
        <f>IFERROR(((B16/C16)-1)*100,IF(B16+C16&lt;&gt;0,100,0))</f>
        <v>-6.4239828693790191</v>
      </c>
      <c r="E16" s="54">
        <v>13325</v>
      </c>
      <c r="F16" s="54">
        <v>14345</v>
      </c>
      <c r="G16" s="72">
        <f>IFERROR(((E16/F16)-1)*100,IF(E16+F16&lt;&gt;0,100,0))</f>
        <v>-7.1104914604391727</v>
      </c>
    </row>
    <row r="17" spans="1:7" s="15" customFormat="1" ht="12" x14ac:dyDescent="0.2">
      <c r="A17" s="51" t="s">
        <v>9</v>
      </c>
      <c r="B17" s="54">
        <v>330245.74900000001</v>
      </c>
      <c r="C17" s="54">
        <v>153554.64499999999</v>
      </c>
      <c r="D17" s="72">
        <f>IFERROR(((B17/C17)-1)*100,IF(B17+C17&lt;&gt;0,100,0))</f>
        <v>115.06724788429557</v>
      </c>
      <c r="E17" s="54">
        <v>6057268.3990000002</v>
      </c>
      <c r="F17" s="54">
        <v>5880855.3420000002</v>
      </c>
      <c r="G17" s="72">
        <f>IFERROR(((E17/F17)-1)*100,IF(E17+F17&lt;&gt;0,100,0))</f>
        <v>2.9997856900184194</v>
      </c>
    </row>
    <row r="18" spans="1:7" s="15" customFormat="1" ht="12" x14ac:dyDescent="0.2">
      <c r="A18" s="51" t="s">
        <v>10</v>
      </c>
      <c r="B18" s="54">
        <v>9060119.6544973906</v>
      </c>
      <c r="C18" s="54">
        <v>12256705.993007001</v>
      </c>
      <c r="D18" s="72">
        <f>IFERROR(((B18/C18)-1)*100,IF(B18+C18&lt;&gt;0,100,0))</f>
        <v>-26.08030526581453</v>
      </c>
      <c r="E18" s="54">
        <v>341156817.91179901</v>
      </c>
      <c r="F18" s="54">
        <v>412249099.51671201</v>
      </c>
      <c r="G18" s="72">
        <f>IFERROR(((E18/F18)-1)*100,IF(E18+F18&lt;&gt;0,100,0))</f>
        <v>-17.244981659937142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8931601.6244699992</v>
      </c>
      <c r="C24" s="53">
        <v>16575958.89986</v>
      </c>
      <c r="D24" s="52">
        <f>B24-C24</f>
        <v>-7644357.275390001</v>
      </c>
      <c r="E24" s="54">
        <v>528819927.48054999</v>
      </c>
      <c r="F24" s="54">
        <v>658730742.22938001</v>
      </c>
      <c r="G24" s="52">
        <f>E24-F24</f>
        <v>-129910814.74883002</v>
      </c>
    </row>
    <row r="25" spans="1:7" s="15" customFormat="1" ht="12" x14ac:dyDescent="0.2">
      <c r="A25" s="55" t="s">
        <v>15</v>
      </c>
      <c r="B25" s="53">
        <v>12583124.668950001</v>
      </c>
      <c r="C25" s="53">
        <v>18004127.91085</v>
      </c>
      <c r="D25" s="52">
        <f>B25-C25</f>
        <v>-5421003.2418999989</v>
      </c>
      <c r="E25" s="54">
        <v>622181700.77468002</v>
      </c>
      <c r="F25" s="54">
        <v>719500121.62580001</v>
      </c>
      <c r="G25" s="52">
        <f>E25-F25</f>
        <v>-97318420.851119995</v>
      </c>
    </row>
    <row r="26" spans="1:7" s="25" customFormat="1" ht="12" x14ac:dyDescent="0.2">
      <c r="A26" s="56" t="s">
        <v>16</v>
      </c>
      <c r="B26" s="57">
        <f>B24-B25</f>
        <v>-3651523.0444800016</v>
      </c>
      <c r="C26" s="57">
        <f>C24-C25</f>
        <v>-1428169.0109899994</v>
      </c>
      <c r="D26" s="57"/>
      <c r="E26" s="57">
        <f>E24-E25</f>
        <v>-93361773.294130027</v>
      </c>
      <c r="F26" s="57">
        <f>F24-F25</f>
        <v>-60769379.396420002</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73652.673690030002</v>
      </c>
      <c r="C33" s="103">
        <v>68708.480107059993</v>
      </c>
      <c r="D33" s="72">
        <f t="shared" ref="D33:D42" si="0">IFERROR(((B33/C33)-1)*100,IF(B33+C33&lt;&gt;0,100,0))</f>
        <v>7.1959000916132609</v>
      </c>
      <c r="E33" s="51"/>
      <c r="F33" s="103">
        <v>75667.77</v>
      </c>
      <c r="G33" s="103">
        <v>72964.679999999993</v>
      </c>
    </row>
    <row r="34" spans="1:7" s="15" customFormat="1" ht="12" x14ac:dyDescent="0.2">
      <c r="A34" s="51" t="s">
        <v>23</v>
      </c>
      <c r="B34" s="103">
        <v>73821.810162559996</v>
      </c>
      <c r="C34" s="103">
        <v>77263.23846927</v>
      </c>
      <c r="D34" s="72">
        <f t="shared" si="0"/>
        <v>-4.4541600570868756</v>
      </c>
      <c r="E34" s="51"/>
      <c r="F34" s="103">
        <v>75663.13</v>
      </c>
      <c r="G34" s="103">
        <v>73126.11</v>
      </c>
    </row>
    <row r="35" spans="1:7" s="15" customFormat="1" ht="12" x14ac:dyDescent="0.2">
      <c r="A35" s="51" t="s">
        <v>24</v>
      </c>
      <c r="B35" s="103">
        <v>68572.953557920002</v>
      </c>
      <c r="C35" s="103">
        <v>69896.136040889993</v>
      </c>
      <c r="D35" s="72">
        <f t="shared" si="0"/>
        <v>-1.8930695713936352</v>
      </c>
      <c r="E35" s="51"/>
      <c r="F35" s="103">
        <v>69572.86</v>
      </c>
      <c r="G35" s="103">
        <v>68120.039999999994</v>
      </c>
    </row>
    <row r="36" spans="1:7" s="15" customFormat="1" ht="12" x14ac:dyDescent="0.2">
      <c r="A36" s="51" t="s">
        <v>25</v>
      </c>
      <c r="B36" s="103">
        <v>68020.840055359993</v>
      </c>
      <c r="C36" s="103">
        <v>62126.763069000001</v>
      </c>
      <c r="D36" s="72">
        <f t="shared" si="0"/>
        <v>9.4871786251181867</v>
      </c>
      <c r="E36" s="51"/>
      <c r="F36" s="103">
        <v>69992.789999999994</v>
      </c>
      <c r="G36" s="103">
        <v>67357.42</v>
      </c>
    </row>
    <row r="37" spans="1:7" s="15" customFormat="1" ht="12" x14ac:dyDescent="0.2">
      <c r="A37" s="51" t="s">
        <v>79</v>
      </c>
      <c r="B37" s="103">
        <v>55143.96982454</v>
      </c>
      <c r="C37" s="103">
        <v>63309.819419070001</v>
      </c>
      <c r="D37" s="72">
        <f t="shared" si="0"/>
        <v>-12.898235486153208</v>
      </c>
      <c r="E37" s="51"/>
      <c r="F37" s="103">
        <v>58171.39</v>
      </c>
      <c r="G37" s="103">
        <v>54396.63</v>
      </c>
    </row>
    <row r="38" spans="1:7" s="15" customFormat="1" ht="12" x14ac:dyDescent="0.2">
      <c r="A38" s="51" t="s">
        <v>26</v>
      </c>
      <c r="B38" s="103">
        <v>101948.31047477</v>
      </c>
      <c r="C38" s="103">
        <v>84682.124434080004</v>
      </c>
      <c r="D38" s="72">
        <f t="shared" si="0"/>
        <v>20.389410582313271</v>
      </c>
      <c r="E38" s="51"/>
      <c r="F38" s="103">
        <v>105244.27</v>
      </c>
      <c r="G38" s="103">
        <v>101463.9</v>
      </c>
    </row>
    <row r="39" spans="1:7" s="15" customFormat="1" ht="12" x14ac:dyDescent="0.2">
      <c r="A39" s="51" t="s">
        <v>27</v>
      </c>
      <c r="B39" s="103">
        <v>16957.67541607</v>
      </c>
      <c r="C39" s="103">
        <v>15003.204798299999</v>
      </c>
      <c r="D39" s="72">
        <f t="shared" si="0"/>
        <v>13.027020853514305</v>
      </c>
      <c r="E39" s="51"/>
      <c r="F39" s="103">
        <v>17136.12</v>
      </c>
      <c r="G39" s="103">
        <v>16629.91</v>
      </c>
    </row>
    <row r="40" spans="1:7" s="15" customFormat="1" ht="12" x14ac:dyDescent="0.2">
      <c r="A40" s="51" t="s">
        <v>28</v>
      </c>
      <c r="B40" s="103">
        <v>102254.71935691001</v>
      </c>
      <c r="C40" s="103">
        <v>85124.679064769996</v>
      </c>
      <c r="D40" s="72">
        <f t="shared" si="0"/>
        <v>20.123471219322941</v>
      </c>
      <c r="E40" s="51"/>
      <c r="F40" s="103">
        <v>104643.89</v>
      </c>
      <c r="G40" s="103">
        <v>101149.38</v>
      </c>
    </row>
    <row r="41" spans="1:7" s="15" customFormat="1" ht="12" x14ac:dyDescent="0.2">
      <c r="A41" s="51" t="s">
        <v>29</v>
      </c>
      <c r="B41" s="59"/>
      <c r="C41" s="59"/>
      <c r="D41" s="72">
        <f t="shared" si="0"/>
        <v>0</v>
      </c>
      <c r="E41" s="51"/>
      <c r="F41" s="59"/>
      <c r="G41" s="59"/>
    </row>
    <row r="42" spans="1:7" s="15" customFormat="1" ht="12" x14ac:dyDescent="0.2">
      <c r="A42" s="51" t="s">
        <v>78</v>
      </c>
      <c r="B42" s="103">
        <v>769.21875992000002</v>
      </c>
      <c r="C42" s="103">
        <v>1287.7456978499999</v>
      </c>
      <c r="D42" s="72">
        <f t="shared" si="0"/>
        <v>-40.26625278544703</v>
      </c>
      <c r="E42" s="51"/>
      <c r="F42" s="103">
        <v>791.46</v>
      </c>
      <c r="G42" s="103">
        <v>766.05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20333.0164949397</v>
      </c>
      <c r="D48" s="59"/>
      <c r="E48" s="104">
        <v>19785.709604617401</v>
      </c>
      <c r="F48" s="59"/>
      <c r="G48" s="72">
        <f>IFERROR(((C48/E48)-1)*100,IF(C48+E48&lt;&gt;0,100,0))</f>
        <v>2.7661726632972172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1795</v>
      </c>
      <c r="D54" s="62"/>
      <c r="E54" s="105">
        <v>886942</v>
      </c>
      <c r="F54" s="105">
        <v>85207116.805000007</v>
      </c>
      <c r="G54" s="105">
        <v>8435814.9600000009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6561</v>
      </c>
      <c r="C68" s="53">
        <v>5608</v>
      </c>
      <c r="D68" s="72">
        <f>IFERROR(((B68/C68)-1)*100,IF(B68+C68&lt;&gt;0,100,0))</f>
        <v>16.993580599144089</v>
      </c>
      <c r="E68" s="53">
        <v>235815</v>
      </c>
      <c r="F68" s="53">
        <v>238898</v>
      </c>
      <c r="G68" s="72">
        <f>IFERROR(((E68/F68)-1)*100,IF(E68+F68&lt;&gt;0,100,0))</f>
        <v>-1.2905089201249109</v>
      </c>
    </row>
    <row r="69" spans="1:7" s="15" customFormat="1" ht="12" x14ac:dyDescent="0.2">
      <c r="A69" s="66" t="s">
        <v>54</v>
      </c>
      <c r="B69" s="54">
        <v>242744101.62099999</v>
      </c>
      <c r="C69" s="53">
        <v>152140715.942</v>
      </c>
      <c r="D69" s="72">
        <f>IFERROR(((B69/C69)-1)*100,IF(B69+C69&lt;&gt;0,100,0))</f>
        <v>59.55235922088098</v>
      </c>
      <c r="E69" s="53">
        <v>8598509235.2080002</v>
      </c>
      <c r="F69" s="53">
        <v>7106623355.9580002</v>
      </c>
      <c r="G69" s="72">
        <f>IFERROR(((E69/F69)-1)*100,IF(E69+F69&lt;&gt;0,100,0))</f>
        <v>20.992893594103922</v>
      </c>
    </row>
    <row r="70" spans="1:7" s="15" customFormat="1" ht="12" x14ac:dyDescent="0.2">
      <c r="A70" s="66" t="s">
        <v>55</v>
      </c>
      <c r="B70" s="54">
        <v>211540763.30296001</v>
      </c>
      <c r="C70" s="53">
        <v>146058914.92142999</v>
      </c>
      <c r="D70" s="72">
        <f>IFERROR(((B70/C70)-1)*100,IF(B70+C70&lt;&gt;0,100,0))</f>
        <v>44.83248996937634</v>
      </c>
      <c r="E70" s="53">
        <v>7742963389.4889498</v>
      </c>
      <c r="F70" s="53">
        <v>6802958923.8955898</v>
      </c>
      <c r="G70" s="72">
        <f>IFERROR(((E70/F70)-1)*100,IF(E70+F70&lt;&gt;0,100,0))</f>
        <v>13.81758255648975</v>
      </c>
    </row>
    <row r="71" spans="1:7" s="15" customFormat="1" ht="12" x14ac:dyDescent="0.2">
      <c r="A71" s="66" t="s">
        <v>94</v>
      </c>
      <c r="B71" s="72">
        <f>IFERROR(B69/B68/1000,)</f>
        <v>36.998034083371437</v>
      </c>
      <c r="C71" s="72">
        <f>IFERROR(C69/C68/1000,)</f>
        <v>27.129228948288162</v>
      </c>
      <c r="D71" s="72">
        <f>IFERROR(((B71/C71)-1)*100,IF(B71+C71&lt;&gt;0,100,0))</f>
        <v>36.377020349138924</v>
      </c>
      <c r="E71" s="72">
        <f>IFERROR(E69/E68/1000,)</f>
        <v>36.462944406454213</v>
      </c>
      <c r="F71" s="72">
        <f>IFERROR(F69/F68/1000,)</f>
        <v>29.747521352033086</v>
      </c>
      <c r="G71" s="72">
        <f>IFERROR(((E71/F71)-1)*100,IF(E71+F71&lt;&gt;0,100,0))</f>
        <v>22.574731437119098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2561</v>
      </c>
      <c r="C74" s="53">
        <v>2606</v>
      </c>
      <c r="D74" s="72">
        <f>IFERROR(((B74/C74)-1)*100,IF(B74+C74&lt;&gt;0,100,0))</f>
        <v>-1.7267843438219521</v>
      </c>
      <c r="E74" s="53">
        <v>99606</v>
      </c>
      <c r="F74" s="53">
        <v>98249</v>
      </c>
      <c r="G74" s="72">
        <f>IFERROR(((E74/F74)-1)*100,IF(E74+F74&lt;&gt;0,100,0))</f>
        <v>1.3811845413184809</v>
      </c>
    </row>
    <row r="75" spans="1:7" s="15" customFormat="1" ht="12" x14ac:dyDescent="0.2">
      <c r="A75" s="66" t="s">
        <v>54</v>
      </c>
      <c r="B75" s="54">
        <v>663243372.07000005</v>
      </c>
      <c r="C75" s="53">
        <v>436398430.33700001</v>
      </c>
      <c r="D75" s="72">
        <f>IFERROR(((B75/C75)-1)*100,IF(B75+C75&lt;&gt;0,100,0))</f>
        <v>51.981154367998883</v>
      </c>
      <c r="E75" s="53">
        <v>21787024371.321999</v>
      </c>
      <c r="F75" s="53">
        <v>18543943964.571999</v>
      </c>
      <c r="G75" s="72">
        <f>IFERROR(((E75/F75)-1)*100,IF(E75+F75&lt;&gt;0,100,0))</f>
        <v>17.48862277057064</v>
      </c>
    </row>
    <row r="76" spans="1:7" s="15" customFormat="1" ht="12" x14ac:dyDescent="0.2">
      <c r="A76" s="66" t="s">
        <v>55</v>
      </c>
      <c r="B76" s="54">
        <v>594250583.41606998</v>
      </c>
      <c r="C76" s="53">
        <v>416111899.62165999</v>
      </c>
      <c r="D76" s="72">
        <f>IFERROR(((B76/C76)-1)*100,IF(B76+C76&lt;&gt;0,100,0))</f>
        <v>42.810283473358581</v>
      </c>
      <c r="E76" s="53">
        <v>19861770457.014</v>
      </c>
      <c r="F76" s="53">
        <v>17454344697.870499</v>
      </c>
      <c r="G76" s="72">
        <f>IFERROR(((E76/F76)-1)*100,IF(E76+F76&lt;&gt;0,100,0))</f>
        <v>13.792702051067064</v>
      </c>
    </row>
    <row r="77" spans="1:7" s="15" customFormat="1" ht="12" x14ac:dyDescent="0.2">
      <c r="A77" s="66" t="s">
        <v>94</v>
      </c>
      <c r="B77" s="72">
        <f>IFERROR(B75/B74/1000,)</f>
        <v>258.97827882467789</v>
      </c>
      <c r="C77" s="72">
        <f>IFERROR(C75/C74/1000,)</f>
        <v>167.45910603875672</v>
      </c>
      <c r="D77" s="72">
        <f>IFERROR(((B77/C77)-1)*100,IF(B77+C77&lt;&gt;0,100,0))</f>
        <v>54.651654932840721</v>
      </c>
      <c r="E77" s="72">
        <f>IFERROR(E75/E74/1000,)</f>
        <v>218.73204798227013</v>
      </c>
      <c r="F77" s="72">
        <f>IFERROR(F75/F74/1000,)</f>
        <v>188.74435327150402</v>
      </c>
      <c r="G77" s="72">
        <f>IFERROR(((E77/F77)-1)*100,IF(E77+F77&lt;&gt;0,100,0))</f>
        <v>15.887995688872113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692</v>
      </c>
      <c r="C80" s="53">
        <v>123</v>
      </c>
      <c r="D80" s="72">
        <f>IFERROR(((B80/C80)-1)*100,IF(B80+C80&lt;&gt;0,100,0))</f>
        <v>462.60162601626018</v>
      </c>
      <c r="E80" s="53">
        <v>7654</v>
      </c>
      <c r="F80" s="53">
        <v>7166</v>
      </c>
      <c r="G80" s="72">
        <f>IFERROR(((E80/F80)-1)*100,IF(E80+F80&lt;&gt;0,100,0))</f>
        <v>6.8099358079821481</v>
      </c>
    </row>
    <row r="81" spans="1:7" s="15" customFormat="1" ht="12" x14ac:dyDescent="0.2">
      <c r="A81" s="66" t="s">
        <v>54</v>
      </c>
      <c r="B81" s="54">
        <v>73025976.986000001</v>
      </c>
      <c r="C81" s="53">
        <v>17190964.201000001</v>
      </c>
      <c r="D81" s="72">
        <f>IFERROR(((B81/C81)-1)*100,IF(B81+C81&lt;&gt;0,100,0))</f>
        <v>324.79279307528356</v>
      </c>
      <c r="E81" s="53">
        <v>877239496.81299996</v>
      </c>
      <c r="F81" s="53">
        <v>858432053.96700001</v>
      </c>
      <c r="G81" s="72">
        <f>IFERROR(((E81/F81)-1)*100,IF(E81+F81&lt;&gt;0,100,0))</f>
        <v>2.1909064041919946</v>
      </c>
    </row>
    <row r="82" spans="1:7" s="15" customFormat="1" ht="12" x14ac:dyDescent="0.2">
      <c r="A82" s="66" t="s">
        <v>55</v>
      </c>
      <c r="B82" s="54">
        <v>42292854.456020102</v>
      </c>
      <c r="C82" s="53">
        <v>4091245.9165695799</v>
      </c>
      <c r="D82" s="72">
        <f>IFERROR(((B82/C82)-1)*100,IF(B82+C82&lt;&gt;0,100,0))</f>
        <v>933.74021797941043</v>
      </c>
      <c r="E82" s="53">
        <v>270404206.20671898</v>
      </c>
      <c r="F82" s="53">
        <v>333987907.98525</v>
      </c>
      <c r="G82" s="72">
        <f>IFERROR(((E82/F82)-1)*100,IF(E82+F82&lt;&gt;0,100,0))</f>
        <v>-19.037725695547959</v>
      </c>
    </row>
    <row r="83" spans="1:7" x14ac:dyDescent="0.2">
      <c r="A83" s="66" t="s">
        <v>94</v>
      </c>
      <c r="B83" s="72">
        <f>IFERROR(B81/B80/1000,)</f>
        <v>105.52886847687861</v>
      </c>
      <c r="C83" s="72">
        <f>IFERROR(C81/C80/1000,)</f>
        <v>139.76393659349594</v>
      </c>
      <c r="D83" s="72">
        <f>IFERROR(((B83/C83)-1)*100,IF(B83+C83&lt;&gt;0,100,0))</f>
        <v>-24.494922618121574</v>
      </c>
      <c r="E83" s="72">
        <f>IFERROR(E81/E80/1000,)</f>
        <v>114.61190185693755</v>
      </c>
      <c r="F83" s="72">
        <f>IFERROR(F81/F80/1000,)</f>
        <v>119.79236030798214</v>
      </c>
      <c r="G83" s="72">
        <f>IFERROR(((E83/F83)-1)*100,IF(E83+F83&lt;&gt;0,100,0))</f>
        <v>-4.3245315792474592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9814</v>
      </c>
      <c r="C86" s="51">
        <f>C68+C74+C80</f>
        <v>8337</v>
      </c>
      <c r="D86" s="72">
        <f>IFERROR(((B86/C86)-1)*100,IF(B86+C86&lt;&gt;0,100,0))</f>
        <v>17.716204869857254</v>
      </c>
      <c r="E86" s="51">
        <f>E68+E74+E80</f>
        <v>343075</v>
      </c>
      <c r="F86" s="51">
        <f>F68+F74+F80</f>
        <v>344313</v>
      </c>
      <c r="G86" s="72">
        <f>IFERROR(((E86/F86)-1)*100,IF(E86+F86&lt;&gt;0,100,0))</f>
        <v>-0.35955656626383004</v>
      </c>
    </row>
    <row r="87" spans="1:7" s="15" customFormat="1" ht="12" x14ac:dyDescent="0.2">
      <c r="A87" s="66" t="s">
        <v>54</v>
      </c>
      <c r="B87" s="51">
        <f t="shared" ref="B87:C87" si="1">B69+B75+B81</f>
        <v>979013450.67700005</v>
      </c>
      <c r="C87" s="51">
        <f t="shared" si="1"/>
        <v>605730110.48000002</v>
      </c>
      <c r="D87" s="72">
        <f>IFERROR(((B87/C87)-1)*100,IF(B87+C87&lt;&gt;0,100,0))</f>
        <v>61.625356530682993</v>
      </c>
      <c r="E87" s="51">
        <f t="shared" ref="E87:F87" si="2">E69+E75+E81</f>
        <v>31262773103.342999</v>
      </c>
      <c r="F87" s="51">
        <f t="shared" si="2"/>
        <v>26508999374.496998</v>
      </c>
      <c r="G87" s="72">
        <f>IFERROR(((E87/F87)-1)*100,IF(E87+F87&lt;&gt;0,100,0))</f>
        <v>17.932678867612672</v>
      </c>
    </row>
    <row r="88" spans="1:7" s="15" customFormat="1" ht="12" x14ac:dyDescent="0.2">
      <c r="A88" s="66" t="s">
        <v>55</v>
      </c>
      <c r="B88" s="51">
        <f t="shared" ref="B88:C88" si="3">B70+B76+B82</f>
        <v>848084201.17505014</v>
      </c>
      <c r="C88" s="51">
        <f t="shared" si="3"/>
        <v>566262060.45965958</v>
      </c>
      <c r="D88" s="72">
        <f>IFERROR(((B88/C88)-1)*100,IF(B88+C88&lt;&gt;0,100,0))</f>
        <v>49.768854457002341</v>
      </c>
      <c r="E88" s="51">
        <f t="shared" ref="E88:F88" si="4">E70+E76+E82</f>
        <v>27875138052.709667</v>
      </c>
      <c r="F88" s="51">
        <f t="shared" si="4"/>
        <v>24591291529.751339</v>
      </c>
      <c r="G88" s="72">
        <f>IFERROR(((E88/F88)-1)*100,IF(E88+F88&lt;&gt;0,100,0))</f>
        <v>13.35369685234069</v>
      </c>
    </row>
    <row r="89" spans="1:7" x14ac:dyDescent="0.2">
      <c r="A89" s="66" t="s">
        <v>95</v>
      </c>
      <c r="B89" s="72">
        <f>IFERROR((B75/B87)*100,IF(B75+B87&lt;&gt;0,100,0))</f>
        <v>67.746093949103454</v>
      </c>
      <c r="C89" s="72">
        <f>IFERROR((C75/C87)*100,IF(C75+C87&lt;&gt;0,100,0))</f>
        <v>72.045028435384168</v>
      </c>
      <c r="D89" s="72">
        <f>IFERROR(((B89/C89)-1)*100,IF(B89+C89&lt;&gt;0,100,0))</f>
        <v>-5.9670106038424926</v>
      </c>
      <c r="E89" s="72">
        <f>IFERROR((E75/E87)*100,IF(E75+E87&lt;&gt;0,100,0))</f>
        <v>69.689992948809348</v>
      </c>
      <c r="F89" s="72">
        <f>IFERROR((F75/F87)*100,IF(F75+F87&lt;&gt;0,100,0))</f>
        <v>69.953390931881842</v>
      </c>
      <c r="G89" s="72">
        <f>IFERROR(((E89/F89)-1)*100,IF(E89+F89&lt;&gt;0,100,0))</f>
        <v>-0.37653354549885831</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105807388.759</v>
      </c>
      <c r="C97" s="106">
        <v>62858682.425999999</v>
      </c>
      <c r="D97" s="52">
        <f>B97-C97</f>
        <v>42948706.333000004</v>
      </c>
      <c r="E97" s="106">
        <v>4088290541.2639999</v>
      </c>
      <c r="F97" s="106">
        <v>2441332239.3610001</v>
      </c>
      <c r="G97" s="67">
        <f>E97-F97</f>
        <v>1646958301.9029999</v>
      </c>
    </row>
    <row r="98" spans="1:7" s="15" customFormat="1" ht="13.5" x14ac:dyDescent="0.2">
      <c r="A98" s="66" t="s">
        <v>88</v>
      </c>
      <c r="B98" s="53">
        <v>102687840.61</v>
      </c>
      <c r="C98" s="106">
        <v>66106521.336000003</v>
      </c>
      <c r="D98" s="52">
        <f>B98-C98</f>
        <v>36581319.273999996</v>
      </c>
      <c r="E98" s="106">
        <v>4071713342.243</v>
      </c>
      <c r="F98" s="106">
        <v>2400078271.2930002</v>
      </c>
      <c r="G98" s="67">
        <f>E98-F98</f>
        <v>1671635070.9499998</v>
      </c>
    </row>
    <row r="99" spans="1:7" s="15" customFormat="1" ht="12" x14ac:dyDescent="0.2">
      <c r="A99" s="68" t="s">
        <v>16</v>
      </c>
      <c r="B99" s="52">
        <f>B97-B98</f>
        <v>3119548.1490000039</v>
      </c>
      <c r="C99" s="52">
        <f>C97-C98</f>
        <v>-3247838.9100000039</v>
      </c>
      <c r="D99" s="69"/>
      <c r="E99" s="52">
        <f>E97-E98</f>
        <v>16577199.020999908</v>
      </c>
      <c r="F99" s="69">
        <f>F97-F98</f>
        <v>41253968.06799984</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30968884.752</v>
      </c>
      <c r="C102" s="106">
        <v>14306301.050000001</v>
      </c>
      <c r="D102" s="52">
        <f>B102-C102</f>
        <v>16662583.702</v>
      </c>
      <c r="E102" s="106">
        <v>1090706377.6059999</v>
      </c>
      <c r="F102" s="106">
        <v>808249773.90100002</v>
      </c>
      <c r="G102" s="67">
        <f>E102-F102</f>
        <v>282456603.70499992</v>
      </c>
    </row>
    <row r="103" spans="1:7" s="15" customFormat="1" ht="13.5" x14ac:dyDescent="0.2">
      <c r="A103" s="66" t="s">
        <v>88</v>
      </c>
      <c r="B103" s="53">
        <v>44512193.615999997</v>
      </c>
      <c r="C103" s="106">
        <v>15311603.854</v>
      </c>
      <c r="D103" s="52">
        <f>B103-C103</f>
        <v>29200589.761999995</v>
      </c>
      <c r="E103" s="106">
        <v>1243391749.1700001</v>
      </c>
      <c r="F103" s="106">
        <v>923186460.36199999</v>
      </c>
      <c r="G103" s="67">
        <f>E103-F103</f>
        <v>320205288.80800009</v>
      </c>
    </row>
    <row r="104" spans="1:7" s="25" customFormat="1" ht="12" x14ac:dyDescent="0.2">
      <c r="A104" s="68" t="s">
        <v>16</v>
      </c>
      <c r="B104" s="52">
        <f>B102-B103</f>
        <v>-13543308.863999996</v>
      </c>
      <c r="C104" s="52">
        <f>C102-C103</f>
        <v>-1005302.8039999995</v>
      </c>
      <c r="D104" s="69"/>
      <c r="E104" s="52">
        <f>E102-E103</f>
        <v>-152685371.56400013</v>
      </c>
      <c r="F104" s="69">
        <f>F102-F103</f>
        <v>-114936686.46099997</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885.07384164923201</v>
      </c>
      <c r="C111" s="108">
        <v>836.57851715843503</v>
      </c>
      <c r="D111" s="72">
        <f>IFERROR(((B111/C111)-1)*100,IF(B111+C111&lt;&gt;0,100,0))</f>
        <v>5.7968646691429093</v>
      </c>
      <c r="E111" s="71"/>
      <c r="F111" s="107">
        <v>887.37168200577003</v>
      </c>
      <c r="G111" s="107">
        <v>882.15793839316405</v>
      </c>
    </row>
    <row r="112" spans="1:7" s="15" customFormat="1" ht="12" x14ac:dyDescent="0.2">
      <c r="A112" s="66" t="s">
        <v>50</v>
      </c>
      <c r="B112" s="107">
        <v>872.45967013190602</v>
      </c>
      <c r="C112" s="108">
        <v>824.92880372332195</v>
      </c>
      <c r="D112" s="72">
        <f>IFERROR(((B112/C112)-1)*100,IF(B112+C112&lt;&gt;0,100,0))</f>
        <v>5.7618143764714302</v>
      </c>
      <c r="E112" s="71"/>
      <c r="F112" s="107">
        <v>874.74437275462401</v>
      </c>
      <c r="G112" s="107">
        <v>869.58644145737799</v>
      </c>
    </row>
    <row r="113" spans="1:7" s="15" customFormat="1" ht="12" x14ac:dyDescent="0.2">
      <c r="A113" s="66" t="s">
        <v>51</v>
      </c>
      <c r="B113" s="107">
        <v>949.05588384572798</v>
      </c>
      <c r="C113" s="108">
        <v>893.41992633655104</v>
      </c>
      <c r="D113" s="72">
        <f>IFERROR(((B113/C113)-1)*100,IF(B113+C113&lt;&gt;0,100,0))</f>
        <v>6.2273020635784215</v>
      </c>
      <c r="E113" s="71"/>
      <c r="F113" s="107">
        <v>951.24788734917604</v>
      </c>
      <c r="G113" s="107">
        <v>945.91528609321404</v>
      </c>
    </row>
    <row r="114" spans="1:7" s="25" customFormat="1" ht="12" x14ac:dyDescent="0.2">
      <c r="A114" s="68" t="s">
        <v>52</v>
      </c>
      <c r="B114" s="72"/>
      <c r="C114" s="71"/>
      <c r="D114" s="73"/>
      <c r="E114" s="71"/>
      <c r="F114" s="58"/>
      <c r="G114" s="58"/>
    </row>
    <row r="115" spans="1:7" s="15" customFormat="1" ht="12" x14ac:dyDescent="0.2">
      <c r="A115" s="66" t="s">
        <v>56</v>
      </c>
      <c r="B115" s="107">
        <v>683.81295892235505</v>
      </c>
      <c r="C115" s="108">
        <v>629.72570307926105</v>
      </c>
      <c r="D115" s="72">
        <f>IFERROR(((B115/C115)-1)*100,IF(B115+C115&lt;&gt;0,100,0))</f>
        <v>8.5890182945710603</v>
      </c>
      <c r="E115" s="71"/>
      <c r="F115" s="107">
        <v>683.81295892235505</v>
      </c>
      <c r="G115" s="107">
        <v>681.98997187680902</v>
      </c>
    </row>
    <row r="116" spans="1:7" s="15" customFormat="1" ht="12" x14ac:dyDescent="0.2">
      <c r="A116" s="66" t="s">
        <v>57</v>
      </c>
      <c r="B116" s="107">
        <v>896.84649133285495</v>
      </c>
      <c r="C116" s="108">
        <v>826.16404548821697</v>
      </c>
      <c r="D116" s="72">
        <f>IFERROR(((B116/C116)-1)*100,IF(B116+C116&lt;&gt;0,100,0))</f>
        <v>8.5554976920919614</v>
      </c>
      <c r="E116" s="71"/>
      <c r="F116" s="107">
        <v>896.84649133285495</v>
      </c>
      <c r="G116" s="107">
        <v>893.94028387508899</v>
      </c>
    </row>
    <row r="117" spans="1:7" s="15" customFormat="1" ht="12" x14ac:dyDescent="0.2">
      <c r="A117" s="66" t="s">
        <v>59</v>
      </c>
      <c r="B117" s="107">
        <v>1013.09678058695</v>
      </c>
      <c r="C117" s="108">
        <v>950.79145003578901</v>
      </c>
      <c r="D117" s="72">
        <f>IFERROR(((B117/C117)-1)*100,IF(B117+C117&lt;&gt;0,100,0))</f>
        <v>6.5529965113606981</v>
      </c>
      <c r="E117" s="71"/>
      <c r="F117" s="107">
        <v>1018.1626166613</v>
      </c>
      <c r="G117" s="107">
        <v>1010.73434081894</v>
      </c>
    </row>
    <row r="118" spans="1:7" s="15" customFormat="1" ht="12" x14ac:dyDescent="0.2">
      <c r="A118" s="66" t="s">
        <v>58</v>
      </c>
      <c r="B118" s="107">
        <v>921.41508113994303</v>
      </c>
      <c r="C118" s="108">
        <v>894.74983581332901</v>
      </c>
      <c r="D118" s="72">
        <f>IFERROR(((B118/C118)-1)*100,IF(B118+C118&lt;&gt;0,100,0))</f>
        <v>2.9801900217590216</v>
      </c>
      <c r="E118" s="71"/>
      <c r="F118" s="107">
        <v>924.60229846264394</v>
      </c>
      <c r="G118" s="107">
        <v>917.53102593507595</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157</v>
      </c>
      <c r="C127" s="53">
        <v>104</v>
      </c>
      <c r="D127" s="72">
        <f>IFERROR(((B127/C127)-1)*100,IF(B127+C127&lt;&gt;0,100,0))</f>
        <v>50.96153846153846</v>
      </c>
      <c r="E127" s="53">
        <v>12694</v>
      </c>
      <c r="F127" s="53">
        <v>10529</v>
      </c>
      <c r="G127" s="72">
        <f>IFERROR(((E127/F127)-1)*100,IF(E127+F127&lt;&gt;0,100,0))</f>
        <v>20.562256624560725</v>
      </c>
    </row>
    <row r="128" spans="1:7" s="15" customFormat="1" ht="12" x14ac:dyDescent="0.2">
      <c r="A128" s="66" t="s">
        <v>74</v>
      </c>
      <c r="B128" s="54">
        <v>3</v>
      </c>
      <c r="C128" s="53">
        <v>0</v>
      </c>
      <c r="D128" s="72">
        <f>IFERROR(((B128/C128)-1)*100,IF(B128+C128&lt;&gt;0,100,0))</f>
        <v>100</v>
      </c>
      <c r="E128" s="53">
        <v>251</v>
      </c>
      <c r="F128" s="53">
        <v>273</v>
      </c>
      <c r="G128" s="72">
        <f>IFERROR(((E128/F128)-1)*100,IF(E128+F128&lt;&gt;0,100,0))</f>
        <v>-8.0586080586080637</v>
      </c>
    </row>
    <row r="129" spans="1:7" s="25" customFormat="1" ht="12" x14ac:dyDescent="0.2">
      <c r="A129" s="68" t="s">
        <v>34</v>
      </c>
      <c r="B129" s="69">
        <f>SUM(B126:B128)</f>
        <v>160</v>
      </c>
      <c r="C129" s="69">
        <f>SUM(C126:C128)</f>
        <v>104</v>
      </c>
      <c r="D129" s="72">
        <f>IFERROR(((B129/C129)-1)*100,IF(B129+C129&lt;&gt;0,100,0))</f>
        <v>53.846153846153854</v>
      </c>
      <c r="E129" s="69">
        <f>SUM(E126:E128)</f>
        <v>12951</v>
      </c>
      <c r="F129" s="69">
        <f>SUM(F126:F128)</f>
        <v>10810</v>
      </c>
      <c r="G129" s="72">
        <f>IFERROR(((E129/F129)-1)*100,IF(E129+F129&lt;&gt;0,100,0))</f>
        <v>19.805735430157267</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5</v>
      </c>
      <c r="C132" s="53">
        <v>4</v>
      </c>
      <c r="D132" s="72">
        <f>IFERROR(((B132/C132)-1)*100,IF(B132+C132&lt;&gt;0,100,0))</f>
        <v>25</v>
      </c>
      <c r="E132" s="53">
        <v>138</v>
      </c>
      <c r="F132" s="53">
        <v>128</v>
      </c>
      <c r="G132" s="72">
        <f>IFERROR(((E132/F132)-1)*100,IF(E132+F132&lt;&gt;0,100,0))</f>
        <v>7.8125</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5</v>
      </c>
      <c r="C134" s="69">
        <f>SUM(C132:C133)</f>
        <v>4</v>
      </c>
      <c r="D134" s="72">
        <f>IFERROR(((B134/C134)-1)*100,IF(B134+C134&lt;&gt;0,100,0))</f>
        <v>25</v>
      </c>
      <c r="E134" s="69">
        <f>SUM(E132:E133)</f>
        <v>138</v>
      </c>
      <c r="F134" s="69">
        <f>SUM(F132:F133)</f>
        <v>128</v>
      </c>
      <c r="G134" s="72">
        <f>IFERROR(((E134/F134)-1)*100,IF(E134+F134&lt;&gt;0,100,0))</f>
        <v>7.8125</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70607</v>
      </c>
      <c r="C138" s="53">
        <v>15702</v>
      </c>
      <c r="D138" s="72">
        <f>IFERROR(((B138/C138)-1)*100,IF(B138+C138&lt;&gt;0,100,0))</f>
        <v>349.66883199592411</v>
      </c>
      <c r="E138" s="53">
        <v>10422564</v>
      </c>
      <c r="F138" s="53">
        <v>10077011</v>
      </c>
      <c r="G138" s="72">
        <f>IFERROR(((E138/F138)-1)*100,IF(E138+F138&lt;&gt;0,100,0))</f>
        <v>3.4291219886531721</v>
      </c>
    </row>
    <row r="139" spans="1:7" s="15" customFormat="1" ht="12" x14ac:dyDescent="0.2">
      <c r="A139" s="66" t="s">
        <v>74</v>
      </c>
      <c r="B139" s="54">
        <v>44</v>
      </c>
      <c r="C139" s="53">
        <v>0</v>
      </c>
      <c r="D139" s="72">
        <f>IFERROR(((B139/C139)-1)*100,IF(B139+C139&lt;&gt;0,100,0))</f>
        <v>100</v>
      </c>
      <c r="E139" s="53">
        <v>11627</v>
      </c>
      <c r="F139" s="53">
        <v>11946</v>
      </c>
      <c r="G139" s="72">
        <f>IFERROR(((E139/F139)-1)*100,IF(E139+F139&lt;&gt;0,100,0))</f>
        <v>-2.6703499079189674</v>
      </c>
    </row>
    <row r="140" spans="1:7" s="15" customFormat="1" ht="12" x14ac:dyDescent="0.2">
      <c r="A140" s="68" t="s">
        <v>34</v>
      </c>
      <c r="B140" s="69">
        <f>SUM(B137:B139)</f>
        <v>70651</v>
      </c>
      <c r="C140" s="69">
        <f>SUM(C137:C139)</f>
        <v>15702</v>
      </c>
      <c r="D140" s="72">
        <f>IFERROR(((B140/C140)-1)*100,IF(B140+C140&lt;&gt;0,100,0))</f>
        <v>349.94905107629597</v>
      </c>
      <c r="E140" s="69">
        <f>SUM(E137:E139)</f>
        <v>10435021</v>
      </c>
      <c r="F140" s="69">
        <f>SUM(F137:F139)</f>
        <v>10089379</v>
      </c>
      <c r="G140" s="72">
        <f>IFERROR(((E140/F140)-1)*100,IF(E140+F140&lt;&gt;0,100,0))</f>
        <v>3.4258005373769773</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20000</v>
      </c>
      <c r="C143" s="53">
        <v>8230</v>
      </c>
      <c r="D143" s="72">
        <f>IFERROR(((B143/C143)-1)*100,)</f>
        <v>143.01336573511546</v>
      </c>
      <c r="E143" s="53">
        <v>99453</v>
      </c>
      <c r="F143" s="53">
        <v>158299</v>
      </c>
      <c r="G143" s="72">
        <f>IFERROR(((E143/F143)-1)*100,)</f>
        <v>-37.173955615638754</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20000</v>
      </c>
      <c r="C145" s="69">
        <f>SUM(C143:C144)</f>
        <v>8230</v>
      </c>
      <c r="D145" s="72">
        <f>IFERROR(((B145/C145)-1)*100,)</f>
        <v>143.01336573511546</v>
      </c>
      <c r="E145" s="69">
        <f>SUM(E143:E144)</f>
        <v>99453</v>
      </c>
      <c r="F145" s="69">
        <f>SUM(F143:F144)</f>
        <v>158299</v>
      </c>
      <c r="G145" s="72">
        <f>IFERROR(((E145/F145)-1)*100,)</f>
        <v>-37.173955615638754</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6766484.0695799999</v>
      </c>
      <c r="C149" s="53">
        <v>1440778.01875</v>
      </c>
      <c r="D149" s="72">
        <f>IFERROR(((B149/C149)-1)*100,IF(B149+C149&lt;&gt;0,100,0))</f>
        <v>369.6409843516708</v>
      </c>
      <c r="E149" s="53">
        <v>907248569.07665002</v>
      </c>
      <c r="F149" s="53">
        <v>897457393.73211002</v>
      </c>
      <c r="G149" s="72">
        <f>IFERROR(((E149/F149)-1)*100,IF(E149+F149&lt;&gt;0,100,0))</f>
        <v>1.0909905487349159</v>
      </c>
    </row>
    <row r="150" spans="1:7" x14ac:dyDescent="0.2">
      <c r="A150" s="66" t="s">
        <v>74</v>
      </c>
      <c r="B150" s="54">
        <v>167512.92000000001</v>
      </c>
      <c r="C150" s="53">
        <v>0</v>
      </c>
      <c r="D150" s="72">
        <f>IFERROR(((B150/C150)-1)*100,IF(B150+C150&lt;&gt;0,100,0))</f>
        <v>100</v>
      </c>
      <c r="E150" s="53">
        <v>77333339.620000005</v>
      </c>
      <c r="F150" s="53">
        <v>79294643.319999993</v>
      </c>
      <c r="G150" s="72">
        <f>IFERROR(((E150/F150)-1)*100,IF(E150+F150&lt;&gt;0,100,0))</f>
        <v>-2.4734378236433763</v>
      </c>
    </row>
    <row r="151" spans="1:7" s="15" customFormat="1" ht="12" x14ac:dyDescent="0.2">
      <c r="A151" s="68" t="s">
        <v>34</v>
      </c>
      <c r="B151" s="69">
        <f>SUM(B148:B150)</f>
        <v>6933996.9895799998</v>
      </c>
      <c r="C151" s="69">
        <f>SUM(C148:C150)</f>
        <v>1440778.01875</v>
      </c>
      <c r="D151" s="72">
        <f>IFERROR(((B151/C151)-1)*100,IF(B151+C151&lt;&gt;0,100,0))</f>
        <v>381.26754429498055</v>
      </c>
      <c r="E151" s="69">
        <f>SUM(E148:E150)</f>
        <v>984600987.45415008</v>
      </c>
      <c r="F151" s="69">
        <f>SUM(F148:F150)</f>
        <v>976761879.29910994</v>
      </c>
      <c r="G151" s="72">
        <f>IFERROR(((E151/F151)-1)*100,IF(E151+F151&lt;&gt;0,100,0))</f>
        <v>0.80256082072585055</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19735</v>
      </c>
      <c r="C154" s="53">
        <v>17975.689999999999</v>
      </c>
      <c r="D154" s="72">
        <f>IFERROR(((B154/C154)-1)*100,IF(B154+C154&lt;&gt;0,100,0))</f>
        <v>9.7871625512011118</v>
      </c>
      <c r="E154" s="53">
        <v>126333.4873118</v>
      </c>
      <c r="F154" s="53">
        <v>309073.33104999998</v>
      </c>
      <c r="G154" s="72">
        <f>IFERROR(((E154/F154)-1)*100,IF(E154+F154&lt;&gt;0,100,0))</f>
        <v>-59.125076601525819</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19735</v>
      </c>
      <c r="C156" s="69">
        <f>SUM(C154:C155)</f>
        <v>17975.689999999999</v>
      </c>
      <c r="D156" s="72">
        <f>IFERROR(((B156/C156)-1)*100,IF(B156+C156&lt;&gt;0,100,0))</f>
        <v>9.7871625512011118</v>
      </c>
      <c r="E156" s="69">
        <f>SUM(E154:E155)</f>
        <v>126333.4873118</v>
      </c>
      <c r="F156" s="69">
        <f>SUM(F154:F155)</f>
        <v>309073.33104999998</v>
      </c>
      <c r="G156" s="72">
        <f>IFERROR(((E156/F156)-1)*100,IF(E156+F156&lt;&gt;0,100,0))</f>
        <v>-59.125076601525819</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1315377</v>
      </c>
      <c r="C160" s="53">
        <v>1322896</v>
      </c>
      <c r="D160" s="72">
        <f>IFERROR(((B160/C160)-1)*100,IF(B160+C160&lt;&gt;0,100,0))</f>
        <v>-0.5683742334998354</v>
      </c>
      <c r="E160" s="65"/>
      <c r="F160" s="65"/>
      <c r="G160" s="52"/>
    </row>
    <row r="161" spans="1:7" s="15" customFormat="1" ht="12" x14ac:dyDescent="0.2">
      <c r="A161" s="66" t="s">
        <v>74</v>
      </c>
      <c r="B161" s="54">
        <v>1401</v>
      </c>
      <c r="C161" s="53">
        <v>1708</v>
      </c>
      <c r="D161" s="72">
        <f>IFERROR(((B161/C161)-1)*100,IF(B161+C161&lt;&gt;0,100,0))</f>
        <v>-17.974238875878225</v>
      </c>
      <c r="E161" s="65"/>
      <c r="F161" s="65"/>
      <c r="G161" s="52"/>
    </row>
    <row r="162" spans="1:7" s="25" customFormat="1" ht="12" x14ac:dyDescent="0.2">
      <c r="A162" s="68" t="s">
        <v>34</v>
      </c>
      <c r="B162" s="69">
        <f>SUM(B159:B161)</f>
        <v>1316778</v>
      </c>
      <c r="C162" s="69">
        <f>SUM(C159:C161)</f>
        <v>1325019</v>
      </c>
      <c r="D162" s="72">
        <f>IFERROR(((B162/C162)-1)*100,IF(B162+C162&lt;&gt;0,100,0))</f>
        <v>-0.62195334557466619</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127374</v>
      </c>
      <c r="C165" s="53">
        <v>51695</v>
      </c>
      <c r="D165" s="72">
        <f>IFERROR(((B165/C165)-1)*100,IF(B165+C165&lt;&gt;0,100,0))</f>
        <v>146.39520263081539</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127374</v>
      </c>
      <c r="C167" s="69">
        <f>SUM(C165:C166)</f>
        <v>51695</v>
      </c>
      <c r="D167" s="72">
        <f>IFERROR(((B167/C167)-1)*100,IF(B167+C167&lt;&gt;0,100,0))</f>
        <v>146.39520263081539</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26614</v>
      </c>
      <c r="C175" s="87">
        <v>19604</v>
      </c>
      <c r="D175" s="72">
        <f>IFERROR(((B175/C175)-1)*100,IF(B175+C175&lt;&gt;0,100,0))</f>
        <v>35.758008569679653</v>
      </c>
      <c r="E175" s="87">
        <v>890880</v>
      </c>
      <c r="F175" s="87">
        <v>717018</v>
      </c>
      <c r="G175" s="72">
        <f>IFERROR(((E175/F175)-1)*100,IF(E175+F175&lt;&gt;0,100,0))</f>
        <v>24.24792683028878</v>
      </c>
    </row>
    <row r="176" spans="1:7" x14ac:dyDescent="0.2">
      <c r="A176" s="66" t="s">
        <v>32</v>
      </c>
      <c r="B176" s="86">
        <v>129126</v>
      </c>
      <c r="C176" s="87">
        <v>86136</v>
      </c>
      <c r="D176" s="72">
        <f t="shared" ref="D176:D178" si="5">IFERROR(((B176/C176)-1)*100,IF(B176+C176&lt;&gt;0,100,0))</f>
        <v>49.90944552800223</v>
      </c>
      <c r="E176" s="87">
        <v>4956248</v>
      </c>
      <c r="F176" s="87">
        <v>4632382</v>
      </c>
      <c r="G176" s="72">
        <f>IFERROR(((E176/F176)-1)*100,IF(E176+F176&lt;&gt;0,100,0))</f>
        <v>6.9913491590287702</v>
      </c>
    </row>
    <row r="177" spans="1:7" x14ac:dyDescent="0.2">
      <c r="A177" s="66" t="s">
        <v>92</v>
      </c>
      <c r="B177" s="86">
        <v>50858608</v>
      </c>
      <c r="C177" s="87">
        <v>39877170</v>
      </c>
      <c r="D177" s="72">
        <f t="shared" si="5"/>
        <v>27.538157798058393</v>
      </c>
      <c r="E177" s="87">
        <v>1976862484</v>
      </c>
      <c r="F177" s="87">
        <v>1940278036</v>
      </c>
      <c r="G177" s="72">
        <f>IFERROR(((E177/F177)-1)*100,IF(E177+F177&lt;&gt;0,100,0))</f>
        <v>1.885526059730136</v>
      </c>
    </row>
    <row r="178" spans="1:7" x14ac:dyDescent="0.2">
      <c r="A178" s="66" t="s">
        <v>93</v>
      </c>
      <c r="B178" s="86">
        <v>242036</v>
      </c>
      <c r="C178" s="87">
        <v>242054</v>
      </c>
      <c r="D178" s="72">
        <f t="shared" si="5"/>
        <v>-7.436357176493491E-3</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832</v>
      </c>
      <c r="C181" s="87">
        <v>662</v>
      </c>
      <c r="D181" s="72">
        <f t="shared" ref="D181:D184" si="6">IFERROR(((B181/C181)-1)*100,IF(B181+C181&lt;&gt;0,100,0))</f>
        <v>25.679758308157098</v>
      </c>
      <c r="E181" s="87">
        <v>23362</v>
      </c>
      <c r="F181" s="87">
        <v>26962</v>
      </c>
      <c r="G181" s="72">
        <f t="shared" ref="G181" si="7">IFERROR(((E181/F181)-1)*100,IF(E181+F181&lt;&gt;0,100,0))</f>
        <v>-13.352125213263111</v>
      </c>
    </row>
    <row r="182" spans="1:7" x14ac:dyDescent="0.2">
      <c r="A182" s="66" t="s">
        <v>32</v>
      </c>
      <c r="B182" s="86">
        <v>9400</v>
      </c>
      <c r="C182" s="87">
        <v>6996</v>
      </c>
      <c r="D182" s="72">
        <f t="shared" si="6"/>
        <v>34.362492853058903</v>
      </c>
      <c r="E182" s="87">
        <v>288880</v>
      </c>
      <c r="F182" s="87">
        <v>380544</v>
      </c>
      <c r="G182" s="72">
        <f t="shared" ref="G182" si="8">IFERROR(((E182/F182)-1)*100,IF(E182+F182&lt;&gt;0,100,0))</f>
        <v>-24.087621930709723</v>
      </c>
    </row>
    <row r="183" spans="1:7" x14ac:dyDescent="0.2">
      <c r="A183" s="66" t="s">
        <v>92</v>
      </c>
      <c r="B183" s="86">
        <v>147542</v>
      </c>
      <c r="C183" s="87">
        <v>104326</v>
      </c>
      <c r="D183" s="72">
        <f t="shared" si="6"/>
        <v>41.42399785288422</v>
      </c>
      <c r="E183" s="87">
        <v>3661010</v>
      </c>
      <c r="F183" s="87">
        <v>7476730</v>
      </c>
      <c r="G183" s="72">
        <f t="shared" ref="G183" si="9">IFERROR(((E183/F183)-1)*100,IF(E183+F183&lt;&gt;0,100,0))</f>
        <v>-51.034610050115489</v>
      </c>
    </row>
    <row r="184" spans="1:7" x14ac:dyDescent="0.2">
      <c r="A184" s="66" t="s">
        <v>93</v>
      </c>
      <c r="B184" s="86">
        <v>60292</v>
      </c>
      <c r="C184" s="87">
        <v>74888</v>
      </c>
      <c r="D184" s="72">
        <f t="shared" si="6"/>
        <v>-19.490439055656449</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2023-09-11T06:54:16Z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