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26E94F7-DEFC-4448-95B8-62CEDA304E92}" xr6:coauthVersionLast="47" xr6:coauthVersionMax="47" xr10:uidLastSave="{00000000-0000-0000-0000-000000000000}"/>
  <bookViews>
    <workbookView xWindow="1560" yWindow="1560"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<sst xmlns="http://schemas.openxmlformats.org/spreadsheetml/2006/main" count="270" uniqueCount="102">
  <si>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</si>
  <si>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</si>
  <si>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</si>
  <si>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</si>
  <si>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</si>
  <si>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</si>
  <si>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</si>
  <si>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</si>
  <si>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</si>
  <si>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</si>
  <si>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</si>
  <si>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</si>
  <si>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</si>
  <si>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</si>
  <si>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</si>
  <si>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</si>
  <si>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</si>
  <si>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</si>
  <si>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</si>
  <si>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</si>
  <si>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</si>
  <si>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</si>
  <si>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</si>
  <si>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</si>
  <si>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</si>
  <si>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</si>
  <si>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</si>
  <si>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</si>
  <si>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</si>
  <si>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</si>
  <si>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</si>
  <si>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</si>
  <si>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</si>
  <si>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</si>
  <si>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</si>
  <si>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</si>
  <si>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</si>
  <si>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</si>
  <si>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</si>
  <si>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</si>
  <si>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</si>
  <si>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</si>
  <si>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</si>
  <si>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</si>
  <si>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</si>
  <si>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</si>
  <si>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</si>
  <si>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</si>
  <si>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</si>
  <si>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</si>
  <si>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</si>
  <si>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</si>
  <si>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</si>
  <si>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</si>
  <si>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</si>
  <si>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</si>
  <si>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</si>
  <si>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</si>
  <si>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</si>
  <si>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</si>
  <si>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</si>
  <si>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</si>
  <si>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</si>
  <si>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</si>
  <si>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</si>
  <si>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</si>
  <si>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</si>
  <si>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</si>
  <si>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</si>
  <si>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</si>
  <si>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</si>
  <si>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</si>
  <si>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</si>
  <si>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</si>
  <si>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</si>
  <si>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</si>
  <si>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</si>
  <si>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</si>
  <si>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</si>
  <si>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</si>
  <si>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</si>
  <si>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</si>
  <si>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</si>
  <si>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</si>
  <si>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</si>
  <si>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</si>
  <si>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</si>
  <si>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</si>
  <si>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</si>
  <si>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</si>
  <si>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</si>
  <si>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</si>
  <si>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</si>
  <si>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</si>
  <si>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</si>
  <si>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</si>
  <si>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</si>
  <si>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</si>
  <si>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</si>
  <si>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15 September 2023</t>
  </si>
  <si>
    <t>15.09.2023</t>
  </si>
  <si>
    <t>16.09.2022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</si>
</sst>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1689755</v>
      </c>
      <c r="C11" s="54">
        <v>1552799</v>
      </c>
      <c r="D11" s="72">
        <f>IFERROR(((B11/C11)-1)*100,IF(B11+C11&lt;&gt;0,100,0))</f>
        <v>8.8199438562235102</v>
      </c>
      <c r="E11" s="54">
        <v>56428050</v>
      </c>
      <c r="F11" s="54">
        <v>58188263</v>
      </c>
      <c r="G11" s="72">
        <f>IFERROR(((E11/F11)-1)*100,IF(E11+F11&lt;&gt;0,100,0))</f>
        <v>-3.0250310101196831</v>
      </c>
    </row>
    <row r="12" spans="1:7" s="15" customFormat="1" ht="12" x14ac:dyDescent="0.2">
      <c r="A12" s="51" t="s">
        <v>9</v>
      </c>
      <c r="B12" s="54">
        <v>1892723.4380000001</v>
      </c>
      <c r="C12" s="54">
        <v>2096790.0379999999</v>
      </c>
      <c r="D12" s="72">
        <f>IFERROR(((B12/C12)-1)*100,IF(B12+C12&lt;&gt;0,100,0))</f>
        <v>-9.7323335337212153</v>
      </c>
      <c r="E12" s="54">
        <v>54873878.545999996</v>
      </c>
      <c r="F12" s="54">
        <v>58933337.140000001</v>
      </c>
      <c r="G12" s="72">
        <f>IFERROR(((E12/F12)-1)*100,IF(E12+F12&lt;&gt;0,100,0))</f>
        <v>-6.8882211512246379</v>
      </c>
    </row>
    <row r="13" spans="1:7" s="15" customFormat="1" ht="12" x14ac:dyDescent="0.2">
      <c r="A13" s="51" t="s">
        <v>10</v>
      </c>
      <c r="B13" s="54">
        <v>123442043.275939</v>
      </c>
      <c r="C13" s="54">
        <v>156673768.16129401</v>
      </c>
      <c r="D13" s="72">
        <f>IFERROR(((B13/C13)-1)*100,IF(B13+C13&lt;&gt;0,100,0))</f>
        <v>-21.210777831770343</v>
      </c>
      <c r="E13" s="54">
        <v>3970549884.67137</v>
      </c>
      <c r="F13" s="54">
        <v>4315063322.7427998</v>
      </c>
      <c r="G13" s="72">
        <f>IFERROR(((E13/F13)-1)*100,IF(E13+F13&lt;&gt;0,100,0))</f>
        <v>-7.983971782190336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421</v>
      </c>
      <c r="C16" s="54">
        <v>617</v>
      </c>
      <c r="D16" s="72">
        <f>IFERROR(((B16/C16)-1)*100,IF(B16+C16&lt;&gt;0,100,0))</f>
        <v>-31.766612641815239</v>
      </c>
      <c r="E16" s="54">
        <v>13746</v>
      </c>
      <c r="F16" s="54">
        <v>14962</v>
      </c>
      <c r="G16" s="72">
        <f>IFERROR(((E16/F16)-1)*100,IF(E16+F16&lt;&gt;0,100,0))</f>
        <v>-8.1272557144766786</v>
      </c>
    </row>
    <row r="17" spans="1:7" s="15" customFormat="1" ht="12" x14ac:dyDescent="0.2">
      <c r="A17" s="51" t="s">
        <v>9</v>
      </c>
      <c r="B17" s="54">
        <v>160243.27600000001</v>
      </c>
      <c r="C17" s="54">
        <v>179039.274</v>
      </c>
      <c r="D17" s="72">
        <f>IFERROR(((B17/C17)-1)*100,IF(B17+C17&lt;&gt;0,100,0))</f>
        <v>-10.498254142831254</v>
      </c>
      <c r="E17" s="54">
        <v>6217511.6749999998</v>
      </c>
      <c r="F17" s="54">
        <v>6059894.6160000004</v>
      </c>
      <c r="G17" s="72">
        <f>IFERROR(((E17/F17)-1)*100,IF(E17+F17&lt;&gt;0,100,0))</f>
        <v>2.6009867990747226</v>
      </c>
    </row>
    <row r="18" spans="1:7" s="15" customFormat="1" ht="12" x14ac:dyDescent="0.2">
      <c r="A18" s="51" t="s">
        <v>10</v>
      </c>
      <c r="B18" s="54">
        <v>10871139.508969299</v>
      </c>
      <c r="C18" s="54">
        <v>13006219.3806298</v>
      </c>
      <c r="D18" s="72">
        <f>IFERROR(((B18/C18)-1)*100,IF(B18+C18&lt;&gt;0,100,0))</f>
        <v>-16.41583775559161</v>
      </c>
      <c r="E18" s="54">
        <v>352027957.42076898</v>
      </c>
      <c r="F18" s="54">
        <v>425255318.89734203</v>
      </c>
      <c r="G18" s="72">
        <f>IFERROR(((E18/F18)-1)*100,IF(E18+F18&lt;&gt;0,100,0))</f>
        <v>-17.219622711938463</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17504401.694479998</v>
      </c>
      <c r="C24" s="53">
        <v>17088956.893289998</v>
      </c>
      <c r="D24" s="52">
        <f>B24-C24</f>
        <v>415444.80119000003</v>
      </c>
      <c r="E24" s="54">
        <v>546342061.50983</v>
      </c>
      <c r="F24" s="54">
        <v>675819699.12267005</v>
      </c>
      <c r="G24" s="52">
        <f>E24-F24</f>
        <v>-129477637.61284006</v>
      </c>
    </row>
    <row r="25" spans="1:7" s="15" customFormat="1" ht="12" x14ac:dyDescent="0.2">
      <c r="A25" s="55" t="s">
        <v>15</v>
      </c>
      <c r="B25" s="53">
        <v>21262163.742490001</v>
      </c>
      <c r="C25" s="53">
        <v>21809243.443039998</v>
      </c>
      <c r="D25" s="52">
        <f>B25-C25</f>
        <v>-547079.70054999739</v>
      </c>
      <c r="E25" s="54">
        <v>643492773.18482995</v>
      </c>
      <c r="F25" s="54">
        <v>741309365.06884003</v>
      </c>
      <c r="G25" s="52">
        <f>E25-F25</f>
        <v>-97816591.884010077</v>
      </c>
    </row>
    <row r="26" spans="1:7" s="25" customFormat="1" ht="12" x14ac:dyDescent="0.2">
      <c r="A26" s="56" t="s">
        <v>16</v>
      </c>
      <c r="B26" s="57">
        <f>B24-B25</f>
        <v>-3757762.0480100028</v>
      </c>
      <c r="C26" s="57">
        <f>C24-C25</f>
        <v>-4720286.5497500002</v>
      </c>
      <c r="D26" s="57"/>
      <c r="E26" s="57">
        <f>E24-E25</f>
        <v>-97150711.674999952</v>
      </c>
      <c r="F26" s="57">
        <f>F24-F25</f>
        <v>-65489665.946169972</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74589.809491930006</v>
      </c>
      <c r="C33" s="103">
        <v>66584.33696257</v>
      </c>
      <c r="D33" s="72">
        <f t="shared" ref="D33:D42" si="0">IFERROR(((B33/C33)-1)*100,IF(B33+C33&lt;&gt;0,100,0))</f>
        <v>12.023056614441074</v>
      </c>
      <c r="E33" s="51"/>
      <c r="F33" s="103">
        <v>75016.02</v>
      </c>
      <c r="G33" s="103">
        <v>72826.06</v>
      </c>
    </row>
    <row r="34" spans="1:7" s="15" customFormat="1" ht="12" x14ac:dyDescent="0.2">
      <c r="A34" s="51" t="s">
        <v>23</v>
      </c>
      <c r="B34" s="103">
        <v>74030.243422169995</v>
      </c>
      <c r="C34" s="103">
        <v>75164.713642870003</v>
      </c>
      <c r="D34" s="72">
        <f t="shared" si="0"/>
        <v>-1.5093122367101919</v>
      </c>
      <c r="E34" s="51"/>
      <c r="F34" s="103">
        <v>74689.039999999994</v>
      </c>
      <c r="G34" s="103">
        <v>72721.72</v>
      </c>
    </row>
    <row r="35" spans="1:7" s="15" customFormat="1" ht="12" x14ac:dyDescent="0.2">
      <c r="A35" s="51" t="s">
        <v>24</v>
      </c>
      <c r="B35" s="103">
        <v>68091.278416899993</v>
      </c>
      <c r="C35" s="103">
        <v>70843.673174320007</v>
      </c>
      <c r="D35" s="72">
        <f t="shared" si="0"/>
        <v>-3.8851666409890795</v>
      </c>
      <c r="E35" s="51"/>
      <c r="F35" s="103">
        <v>69109.67</v>
      </c>
      <c r="G35" s="103">
        <v>67518.559999999998</v>
      </c>
    </row>
    <row r="36" spans="1:7" s="15" customFormat="1" ht="12" x14ac:dyDescent="0.2">
      <c r="A36" s="51" t="s">
        <v>25</v>
      </c>
      <c r="B36" s="103">
        <v>69029.17280606</v>
      </c>
      <c r="C36" s="103">
        <v>60013.723783699999</v>
      </c>
      <c r="D36" s="72">
        <f t="shared" si="0"/>
        <v>15.022312321183829</v>
      </c>
      <c r="E36" s="51"/>
      <c r="F36" s="103">
        <v>69463.56</v>
      </c>
      <c r="G36" s="103">
        <v>67288.98</v>
      </c>
    </row>
    <row r="37" spans="1:7" s="15" customFormat="1" ht="12" x14ac:dyDescent="0.2">
      <c r="A37" s="51" t="s">
        <v>79</v>
      </c>
      <c r="B37" s="103">
        <v>60067.968938149999</v>
      </c>
      <c r="C37" s="103">
        <v>61433.059788819999</v>
      </c>
      <c r="D37" s="72">
        <f t="shared" si="0"/>
        <v>-2.2220785605707838</v>
      </c>
      <c r="E37" s="51"/>
      <c r="F37" s="103">
        <v>60206.47</v>
      </c>
      <c r="G37" s="103">
        <v>55024.52</v>
      </c>
    </row>
    <row r="38" spans="1:7" s="15" customFormat="1" ht="12" x14ac:dyDescent="0.2">
      <c r="A38" s="51" t="s">
        <v>26</v>
      </c>
      <c r="B38" s="103">
        <v>102474.69315953</v>
      </c>
      <c r="C38" s="103">
        <v>81582.422633599999</v>
      </c>
      <c r="D38" s="72">
        <f t="shared" si="0"/>
        <v>25.608789064478522</v>
      </c>
      <c r="E38" s="51"/>
      <c r="F38" s="103">
        <v>103703.38</v>
      </c>
      <c r="G38" s="103">
        <v>101084.26</v>
      </c>
    </row>
    <row r="39" spans="1:7" s="15" customFormat="1" ht="12" x14ac:dyDescent="0.2">
      <c r="A39" s="51" t="s">
        <v>27</v>
      </c>
      <c r="B39" s="103">
        <v>16238.076952560001</v>
      </c>
      <c r="C39" s="103">
        <v>14457.821353159999</v>
      </c>
      <c r="D39" s="72">
        <f t="shared" si="0"/>
        <v>12.313443055588014</v>
      </c>
      <c r="E39" s="51"/>
      <c r="F39" s="103">
        <v>17148</v>
      </c>
      <c r="G39" s="103">
        <v>16173.24</v>
      </c>
    </row>
    <row r="40" spans="1:7" s="15" customFormat="1" ht="12" x14ac:dyDescent="0.2">
      <c r="A40" s="51" t="s">
        <v>28</v>
      </c>
      <c r="B40" s="103">
        <v>100816.31016677</v>
      </c>
      <c r="C40" s="103">
        <v>82015.462690319997</v>
      </c>
      <c r="D40" s="72">
        <f t="shared" si="0"/>
        <v>22.923540098090545</v>
      </c>
      <c r="E40" s="51"/>
      <c r="F40" s="103">
        <v>103301.77</v>
      </c>
      <c r="G40" s="103">
        <v>100537.57</v>
      </c>
    </row>
    <row r="41" spans="1:7" s="15" customFormat="1" ht="12" x14ac:dyDescent="0.2">
      <c r="A41" s="51" t="s">
        <v>29</v>
      </c>
      <c r="B41" s="59"/>
      <c r="C41" s="59"/>
      <c r="D41" s="72">
        <f t="shared" si="0"/>
        <v>0</v>
      </c>
      <c r="E41" s="51"/>
      <c r="F41" s="59"/>
      <c r="G41" s="59"/>
    </row>
    <row r="42" spans="1:7" s="15" customFormat="1" ht="12" x14ac:dyDescent="0.2">
      <c r="A42" s="51" t="s">
        <v>78</v>
      </c>
      <c r="B42" s="103">
        <v>765.50878366999996</v>
      </c>
      <c r="C42" s="103">
        <v>1247.75080374</v>
      </c>
      <c r="D42" s="72">
        <f t="shared" si="0"/>
        <v>-38.648904783273309</v>
      </c>
      <c r="E42" s="51"/>
      <c r="F42" s="103">
        <v>779.78</v>
      </c>
      <c r="G42" s="103">
        <v>755.58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19325.049781806501</v>
      </c>
      <c r="D48" s="59"/>
      <c r="E48" s="104">
        <v>19381.9402977514</v>
      </c>
      <c r="F48" s="59"/>
      <c r="G48" s="72">
        <f>IFERROR(((C48/E48)-1)*100,IF(C48+E48&lt;&gt;0,100,0))</f>
        <v>-0.2935233267202797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2364</v>
      </c>
      <c r="D54" s="62"/>
      <c r="E54" s="105">
        <v>561727</v>
      </c>
      <c r="F54" s="105">
        <v>54267457.060000002</v>
      </c>
      <c r="G54" s="105">
        <v>8331561.8399999999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4938</v>
      </c>
      <c r="C68" s="53">
        <v>5543</v>
      </c>
      <c r="D68" s="72">
        <f>IFERROR(((B68/C68)-1)*100,IF(B68+C68&lt;&gt;0,100,0))</f>
        <v>-10.914667147753921</v>
      </c>
      <c r="E68" s="53">
        <v>240839</v>
      </c>
      <c r="F68" s="53">
        <v>244441</v>
      </c>
      <c r="G68" s="72">
        <f>IFERROR(((E68/F68)-1)*100,IF(E68+F68&lt;&gt;0,100,0))</f>
        <v>-1.4735662184330756</v>
      </c>
    </row>
    <row r="69" spans="1:7" s="15" customFormat="1" ht="12" x14ac:dyDescent="0.2">
      <c r="A69" s="66" t="s">
        <v>54</v>
      </c>
      <c r="B69" s="54">
        <v>192514026.49900001</v>
      </c>
      <c r="C69" s="53">
        <v>173233711.32100001</v>
      </c>
      <c r="D69" s="72">
        <f>IFERROR(((B69/C69)-1)*100,IF(B69+C69&lt;&gt;0,100,0))</f>
        <v>11.129655441182473</v>
      </c>
      <c r="E69" s="53">
        <v>8797339480.2199993</v>
      </c>
      <c r="F69" s="53">
        <v>7279857067.2790003</v>
      </c>
      <c r="G69" s="72">
        <f>IFERROR(((E69/F69)-1)*100,IF(E69+F69&lt;&gt;0,100,0))</f>
        <v>20.844947900992096</v>
      </c>
    </row>
    <row r="70" spans="1:7" s="15" customFormat="1" ht="12" x14ac:dyDescent="0.2">
      <c r="A70" s="66" t="s">
        <v>55</v>
      </c>
      <c r="B70" s="54">
        <v>163946506.67989999</v>
      </c>
      <c r="C70" s="53">
        <v>171106408.23864001</v>
      </c>
      <c r="D70" s="72">
        <f>IFERROR(((B70/C70)-1)*100,IF(B70+C70&lt;&gt;0,100,0))</f>
        <v>-4.1844730612042298</v>
      </c>
      <c r="E70" s="53">
        <v>7912778929.4911404</v>
      </c>
      <c r="F70" s="53">
        <v>6974065332.1342297</v>
      </c>
      <c r="G70" s="72">
        <f>IFERROR(((E70/F70)-1)*100,IF(E70+F70&lt;&gt;0,100,0))</f>
        <v>13.460063143251944</v>
      </c>
    </row>
    <row r="71" spans="1:7" s="15" customFormat="1" ht="12" x14ac:dyDescent="0.2">
      <c r="A71" s="66" t="s">
        <v>94</v>
      </c>
      <c r="B71" s="72">
        <f>IFERROR(B69/B68/1000,)</f>
        <v>38.986234608950994</v>
      </c>
      <c r="C71" s="72">
        <f>IFERROR(C69/C68/1000,)</f>
        <v>31.252699137831499</v>
      </c>
      <c r="D71" s="72">
        <f>IFERROR(((B71/C71)-1)*100,IF(B71+C71&lt;&gt;0,100,0))</f>
        <v>24.745176207062471</v>
      </c>
      <c r="E71" s="72">
        <f>IFERROR(E69/E68/1000,)</f>
        <v>36.527885766923127</v>
      </c>
      <c r="F71" s="72">
        <f>IFERROR(F69/F68/1000,)</f>
        <v>29.781653107616972</v>
      </c>
      <c r="G71" s="72">
        <f>IFERROR(((E71/F71)-1)*100,IF(E71+F71&lt;&gt;0,100,0))</f>
        <v>22.652310920849228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2555</v>
      </c>
      <c r="C74" s="53">
        <v>2517</v>
      </c>
      <c r="D74" s="72">
        <f>IFERROR(((B74/C74)-1)*100,IF(B74+C74&lt;&gt;0,100,0))</f>
        <v>1.5097338100913849</v>
      </c>
      <c r="E74" s="53">
        <v>102172</v>
      </c>
      <c r="F74" s="53">
        <v>100766</v>
      </c>
      <c r="G74" s="72">
        <f>IFERROR(((E74/F74)-1)*100,IF(E74+F74&lt;&gt;0,100,0))</f>
        <v>1.3953119107635414</v>
      </c>
    </row>
    <row r="75" spans="1:7" s="15" customFormat="1" ht="12" x14ac:dyDescent="0.2">
      <c r="A75" s="66" t="s">
        <v>54</v>
      </c>
      <c r="B75" s="54">
        <v>621166035.62600005</v>
      </c>
      <c r="C75" s="53">
        <v>365600647.85600001</v>
      </c>
      <c r="D75" s="72">
        <f>IFERROR(((B75/C75)-1)*100,IF(B75+C75&lt;&gt;0,100,0))</f>
        <v>69.902881537195796</v>
      </c>
      <c r="E75" s="53">
        <v>22404513806.948002</v>
      </c>
      <c r="F75" s="53">
        <v>18909544612.428001</v>
      </c>
      <c r="G75" s="72">
        <f>IFERROR(((E75/F75)-1)*100,IF(E75+F75&lt;&gt;0,100,0))</f>
        <v>18.482566693980495</v>
      </c>
    </row>
    <row r="76" spans="1:7" s="15" customFormat="1" ht="12" x14ac:dyDescent="0.2">
      <c r="A76" s="66" t="s">
        <v>55</v>
      </c>
      <c r="B76" s="54">
        <v>536516769.70240003</v>
      </c>
      <c r="C76" s="53">
        <v>330966427.56941003</v>
      </c>
      <c r="D76" s="72">
        <f>IFERROR(((B76/C76)-1)*100,IF(B76+C76&lt;&gt;0,100,0))</f>
        <v>62.106100501653486</v>
      </c>
      <c r="E76" s="53">
        <v>20394414749.7724</v>
      </c>
      <c r="F76" s="53">
        <v>17785311125.439899</v>
      </c>
      <c r="G76" s="72">
        <f>IFERROR(((E76/F76)-1)*100,IF(E76+F76&lt;&gt;0,100,0))</f>
        <v>14.669991466162591</v>
      </c>
    </row>
    <row r="77" spans="1:7" s="15" customFormat="1" ht="12" x14ac:dyDescent="0.2">
      <c r="A77" s="66" t="s">
        <v>94</v>
      </c>
      <c r="B77" s="72">
        <f>IFERROR(B75/B74/1000,)</f>
        <v>243.11782216281802</v>
      </c>
      <c r="C77" s="72">
        <f>IFERROR(C75/C74/1000,)</f>
        <v>145.25254185776717</v>
      </c>
      <c r="D77" s="72">
        <f>IFERROR(((B77/C77)-1)*100,IF(B77+C77&lt;&gt;0,100,0))</f>
        <v>67.375950226662155</v>
      </c>
      <c r="E77" s="72">
        <f>IFERROR(E75/E74/1000,)</f>
        <v>219.28232594984931</v>
      </c>
      <c r="F77" s="72">
        <f>IFERROR(F75/F74/1000,)</f>
        <v>187.65798595188855</v>
      </c>
      <c r="G77" s="72">
        <f>IFERROR(((E77/F77)-1)*100,IF(E77+F77&lt;&gt;0,100,0))</f>
        <v>16.852115212442143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381</v>
      </c>
      <c r="C80" s="53">
        <v>90</v>
      </c>
      <c r="D80" s="72">
        <f>IFERROR(((B80/C80)-1)*100,IF(B80+C80&lt;&gt;0,100,0))</f>
        <v>323.33333333333331</v>
      </c>
      <c r="E80" s="53">
        <v>8038</v>
      </c>
      <c r="F80" s="53">
        <v>7287</v>
      </c>
      <c r="G80" s="72">
        <f>IFERROR(((E80/F80)-1)*100,IF(E80+F80&lt;&gt;0,100,0))</f>
        <v>10.306024427061899</v>
      </c>
    </row>
    <row r="81" spans="1:7" s="15" customFormat="1" ht="12" x14ac:dyDescent="0.2">
      <c r="A81" s="66" t="s">
        <v>54</v>
      </c>
      <c r="B81" s="54">
        <v>53155942.519000001</v>
      </c>
      <c r="C81" s="53">
        <v>20825468.116</v>
      </c>
      <c r="D81" s="72">
        <f>IFERROR(((B81/C81)-1)*100,IF(B81+C81&lt;&gt;0,100,0))</f>
        <v>155.24488680358073</v>
      </c>
      <c r="E81" s="53">
        <v>930622739.33200002</v>
      </c>
      <c r="F81" s="53">
        <v>880706758.296</v>
      </c>
      <c r="G81" s="72">
        <f>IFERROR(((E81/F81)-1)*100,IF(E81+F81&lt;&gt;0,100,0))</f>
        <v>5.6677186323150108</v>
      </c>
    </row>
    <row r="82" spans="1:7" s="15" customFormat="1" ht="12" x14ac:dyDescent="0.2">
      <c r="A82" s="66" t="s">
        <v>55</v>
      </c>
      <c r="B82" s="54">
        <v>34796303.966930099</v>
      </c>
      <c r="C82" s="53">
        <v>-357335.516329834</v>
      </c>
      <c r="D82" s="72">
        <f>IFERROR(((B82/C82)-1)*100,IF(B82+C82&lt;&gt;0,100,0))</f>
        <v>-9837.7121435675635</v>
      </c>
      <c r="E82" s="53">
        <v>305403360.83614099</v>
      </c>
      <c r="F82" s="53">
        <v>334795839.46907401</v>
      </c>
      <c r="G82" s="72">
        <f>IFERROR(((E82/F82)-1)*100,IF(E82+F82&lt;&gt;0,100,0))</f>
        <v>-8.7792245804321212</v>
      </c>
    </row>
    <row r="83" spans="1:7" x14ac:dyDescent="0.2">
      <c r="A83" s="66" t="s">
        <v>94</v>
      </c>
      <c r="B83" s="72">
        <f>IFERROR(B81/B80/1000,)</f>
        <v>139.51690949868765</v>
      </c>
      <c r="C83" s="72">
        <f>IFERROR(C81/C80/1000,)</f>
        <v>231.39409017777777</v>
      </c>
      <c r="D83" s="72">
        <f>IFERROR(((B83/C83)-1)*100,IF(B83+C83&lt;&gt;0,100,0))</f>
        <v>-39.705932251122654</v>
      </c>
      <c r="E83" s="72">
        <f>IFERROR(E81/E80/1000,)</f>
        <v>115.7778974038318</v>
      </c>
      <c r="F83" s="72">
        <f>IFERROR(F81/F80/1000,)</f>
        <v>120.85999153231784</v>
      </c>
      <c r="G83" s="72">
        <f>IFERROR(((E83/F83)-1)*100,IF(E83+F83&lt;&gt;0,100,0))</f>
        <v>-4.204943310067244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7874</v>
      </c>
      <c r="C86" s="51">
        <f>C68+C74+C80</f>
        <v>8150</v>
      </c>
      <c r="D86" s="72">
        <f>IFERROR(((B86/C86)-1)*100,IF(B86+C86&lt;&gt;0,100,0))</f>
        <v>-3.3865030674846586</v>
      </c>
      <c r="E86" s="51">
        <f>E68+E74+E80</f>
        <v>351049</v>
      </c>
      <c r="F86" s="51">
        <f>F68+F74+F80</f>
        <v>352494</v>
      </c>
      <c r="G86" s="72">
        <f>IFERROR(((E86/F86)-1)*100,IF(E86+F86&lt;&gt;0,100,0))</f>
        <v>-0.40993605564917379</v>
      </c>
    </row>
    <row r="87" spans="1:7" s="15" customFormat="1" ht="12" x14ac:dyDescent="0.2">
      <c r="A87" s="66" t="s">
        <v>54</v>
      </c>
      <c r="B87" s="51">
        <f t="shared" ref="B87:C87" si="1">B69+B75+B81</f>
        <v>866836004.64400005</v>
      </c>
      <c r="C87" s="51">
        <f t="shared" si="1"/>
        <v>559659827.2930001</v>
      </c>
      <c r="D87" s="72">
        <f>IFERROR(((B87/C87)-1)*100,IF(B87+C87&lt;&gt;0,100,0))</f>
        <v>54.886229522095611</v>
      </c>
      <c r="E87" s="51">
        <f t="shared" ref="E87:F87" si="2">E69+E75+E81</f>
        <v>32132476026.5</v>
      </c>
      <c r="F87" s="51">
        <f t="shared" si="2"/>
        <v>27070108438.003002</v>
      </c>
      <c r="G87" s="72">
        <f>IFERROR(((E87/F87)-1)*100,IF(E87+F87&lt;&gt;0,100,0))</f>
        <v>18.700950534021786</v>
      </c>
    </row>
    <row r="88" spans="1:7" s="15" customFormat="1" ht="12" x14ac:dyDescent="0.2">
      <c r="A88" s="66" t="s">
        <v>55</v>
      </c>
      <c r="B88" s="51">
        <f t="shared" ref="B88:C88" si="3">B70+B76+B82</f>
        <v>735259580.34923017</v>
      </c>
      <c r="C88" s="51">
        <f t="shared" si="3"/>
        <v>501715500.29172021</v>
      </c>
      <c r="D88" s="72">
        <f>IFERROR(((B88/C88)-1)*100,IF(B88+C88&lt;&gt;0,100,0))</f>
        <v>46.549106001651694</v>
      </c>
      <c r="E88" s="51">
        <f t="shared" ref="E88:F88" si="4">E70+E76+E82</f>
        <v>28612597040.099682</v>
      </c>
      <c r="F88" s="51">
        <f t="shared" si="4"/>
        <v>25094172297.043201</v>
      </c>
      <c r="G88" s="72">
        <f>IFERROR(((E88/F88)-1)*100,IF(E88+F88&lt;&gt;0,100,0))</f>
        <v>14.02088381879425</v>
      </c>
    </row>
    <row r="89" spans="1:7" x14ac:dyDescent="0.2">
      <c r="A89" s="66" t="s">
        <v>95</v>
      </c>
      <c r="B89" s="72">
        <f>IFERROR((B75/B87)*100,IF(B75+B87&lt;&gt;0,100,0))</f>
        <v>71.65900266003672</v>
      </c>
      <c r="C89" s="72">
        <f>IFERROR((C75/C87)*100,IF(C75+C87&lt;&gt;0,100,0))</f>
        <v>65.325512039047283</v>
      </c>
      <c r="D89" s="72">
        <f>IFERROR(((B89/C89)-1)*100,IF(B89+C89&lt;&gt;0,100,0))</f>
        <v>9.6952789550332152</v>
      </c>
      <c r="E89" s="72">
        <f>IFERROR((E75/E87)*100,IF(E75+E87&lt;&gt;0,100,0))</f>
        <v>69.72545093777012</v>
      </c>
      <c r="F89" s="72">
        <f>IFERROR((F75/F87)*100,IF(F75+F87&lt;&gt;0,100,0))</f>
        <v>69.853966989956334</v>
      </c>
      <c r="G89" s="72">
        <f>IFERROR(((E89/F89)-1)*100,IF(E89+F89&lt;&gt;0,100,0))</f>
        <v>-0.18397817292852281</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105147599.05500001</v>
      </c>
      <c r="C97" s="106">
        <v>53974586.549000002</v>
      </c>
      <c r="D97" s="52">
        <f>B97-C97</f>
        <v>51173012.506000005</v>
      </c>
      <c r="E97" s="106">
        <v>4193438140.3189998</v>
      </c>
      <c r="F97" s="106">
        <v>2495306825.9099998</v>
      </c>
      <c r="G97" s="67">
        <f>E97-F97</f>
        <v>1698131314.4089999</v>
      </c>
    </row>
    <row r="98" spans="1:7" s="15" customFormat="1" ht="13.5" x14ac:dyDescent="0.2">
      <c r="A98" s="66" t="s">
        <v>88</v>
      </c>
      <c r="B98" s="53">
        <v>110334624.7</v>
      </c>
      <c r="C98" s="106">
        <v>49238146.747000001</v>
      </c>
      <c r="D98" s="52">
        <f>B98-C98</f>
        <v>61096477.953000002</v>
      </c>
      <c r="E98" s="106">
        <v>4182047966.9429998</v>
      </c>
      <c r="F98" s="106">
        <v>2449316418.04</v>
      </c>
      <c r="G98" s="67">
        <f>E98-F98</f>
        <v>1732731548.9029999</v>
      </c>
    </row>
    <row r="99" spans="1:7" s="15" customFormat="1" ht="12" x14ac:dyDescent="0.2">
      <c r="A99" s="68" t="s">
        <v>16</v>
      </c>
      <c r="B99" s="52">
        <f>B97-B98</f>
        <v>-5187025.6449999958</v>
      </c>
      <c r="C99" s="52">
        <f>C97-C98</f>
        <v>4736439.8020000011</v>
      </c>
      <c r="D99" s="69"/>
      <c r="E99" s="52">
        <f>E97-E98</f>
        <v>11390173.375999928</v>
      </c>
      <c r="F99" s="69">
        <f>F97-F98</f>
        <v>45990407.869999886</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30488851.670000002</v>
      </c>
      <c r="C102" s="106">
        <v>22352580.93</v>
      </c>
      <c r="D102" s="52">
        <f>B102-C102</f>
        <v>8136270.7400000021</v>
      </c>
      <c r="E102" s="106">
        <v>1122596649.7019999</v>
      </c>
      <c r="F102" s="106">
        <v>830602354.83099997</v>
      </c>
      <c r="G102" s="67">
        <f>E102-F102</f>
        <v>291994294.87099993</v>
      </c>
    </row>
    <row r="103" spans="1:7" s="15" customFormat="1" ht="13.5" x14ac:dyDescent="0.2">
      <c r="A103" s="66" t="s">
        <v>88</v>
      </c>
      <c r="B103" s="53">
        <v>31411633.521000002</v>
      </c>
      <c r="C103" s="106">
        <v>25656953.732999999</v>
      </c>
      <c r="D103" s="52">
        <f>B103-C103</f>
        <v>5754679.7880000025</v>
      </c>
      <c r="E103" s="106">
        <v>1280863503.1170001</v>
      </c>
      <c r="F103" s="106">
        <v>948843414.09500003</v>
      </c>
      <c r="G103" s="67">
        <f>E103-F103</f>
        <v>332020089.02200007</v>
      </c>
    </row>
    <row r="104" spans="1:7" s="25" customFormat="1" ht="12" x14ac:dyDescent="0.2">
      <c r="A104" s="68" t="s">
        <v>16</v>
      </c>
      <c r="B104" s="52">
        <f>B102-B103</f>
        <v>-922781.85099999979</v>
      </c>
      <c r="C104" s="52">
        <f>C102-C103</f>
        <v>-3304372.8029999994</v>
      </c>
      <c r="D104" s="69"/>
      <c r="E104" s="52">
        <f>E102-E103</f>
        <v>-158266853.4150002</v>
      </c>
      <c r="F104" s="69">
        <f>F102-F103</f>
        <v>-118241059.26400006</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881.83777998449705</v>
      </c>
      <c r="C111" s="108">
        <v>838.47695270644499</v>
      </c>
      <c r="D111" s="72">
        <f>IFERROR(((B111/C111)-1)*100,IF(B111+C111&lt;&gt;0,100,0))</f>
        <v>5.1713797425309682</v>
      </c>
      <c r="E111" s="71"/>
      <c r="F111" s="107">
        <v>884.17716064087404</v>
      </c>
      <c r="G111" s="107">
        <v>881.83777998449705</v>
      </c>
    </row>
    <row r="112" spans="1:7" s="15" customFormat="1" ht="12" x14ac:dyDescent="0.2">
      <c r="A112" s="66" t="s">
        <v>50</v>
      </c>
      <c r="B112" s="107">
        <v>869.26208212588699</v>
      </c>
      <c r="C112" s="108">
        <v>826.74603431404603</v>
      </c>
      <c r="D112" s="72">
        <f>IFERROR(((B112/C112)-1)*100,IF(B112+C112&lt;&gt;0,100,0))</f>
        <v>5.1425765648959842</v>
      </c>
      <c r="E112" s="71"/>
      <c r="F112" s="107">
        <v>871.57324694071997</v>
      </c>
      <c r="G112" s="107">
        <v>869.26208212588699</v>
      </c>
    </row>
    <row r="113" spans="1:7" s="15" customFormat="1" ht="12" x14ac:dyDescent="0.2">
      <c r="A113" s="66" t="s">
        <v>51</v>
      </c>
      <c r="B113" s="107">
        <v>945.69511894252196</v>
      </c>
      <c r="C113" s="108">
        <v>896.172419336242</v>
      </c>
      <c r="D113" s="72">
        <f>IFERROR(((B113/C113)-1)*100,IF(B113+C113&lt;&gt;0,100,0))</f>
        <v>5.5260236242216987</v>
      </c>
      <c r="E113" s="71"/>
      <c r="F113" s="107">
        <v>948.12970591693704</v>
      </c>
      <c r="G113" s="107">
        <v>945.55275096094897</v>
      </c>
    </row>
    <row r="114" spans="1:7" s="25" customFormat="1" ht="12" x14ac:dyDescent="0.2">
      <c r="A114" s="68" t="s">
        <v>52</v>
      </c>
      <c r="B114" s="72"/>
      <c r="C114" s="71"/>
      <c r="D114" s="73"/>
      <c r="E114" s="71"/>
      <c r="F114" s="58"/>
      <c r="G114" s="58"/>
    </row>
    <row r="115" spans="1:7" s="15" customFormat="1" ht="12" x14ac:dyDescent="0.2">
      <c r="A115" s="66" t="s">
        <v>56</v>
      </c>
      <c r="B115" s="107">
        <v>683.86228953285604</v>
      </c>
      <c r="C115" s="108">
        <v>629.22725666813699</v>
      </c>
      <c r="D115" s="72">
        <f>IFERROR(((B115/C115)-1)*100,IF(B115+C115&lt;&gt;0,100,0))</f>
        <v>8.6828776544138684</v>
      </c>
      <c r="E115" s="71"/>
      <c r="F115" s="107">
        <v>684.49197169884496</v>
      </c>
      <c r="G115" s="107">
        <v>683.86228953285604</v>
      </c>
    </row>
    <row r="116" spans="1:7" s="15" customFormat="1" ht="12" x14ac:dyDescent="0.2">
      <c r="A116" s="66" t="s">
        <v>57</v>
      </c>
      <c r="B116" s="107">
        <v>895.08977126515197</v>
      </c>
      <c r="C116" s="108">
        <v>822.61789709459299</v>
      </c>
      <c r="D116" s="72">
        <f>IFERROR(((B116/C116)-1)*100,IF(B116+C116&lt;&gt;0,100,0))</f>
        <v>8.809907300403097</v>
      </c>
      <c r="E116" s="71"/>
      <c r="F116" s="107">
        <v>897.40911255895799</v>
      </c>
      <c r="G116" s="107">
        <v>895.08977126515197</v>
      </c>
    </row>
    <row r="117" spans="1:7" s="15" customFormat="1" ht="12" x14ac:dyDescent="0.2">
      <c r="A117" s="66" t="s">
        <v>59</v>
      </c>
      <c r="B117" s="107">
        <v>1008.51134501256</v>
      </c>
      <c r="C117" s="108">
        <v>950.99652363564098</v>
      </c>
      <c r="D117" s="72">
        <f>IFERROR(((B117/C117)-1)*100,IF(B117+C117&lt;&gt;0,100,0))</f>
        <v>6.0478476994890507</v>
      </c>
      <c r="E117" s="71"/>
      <c r="F117" s="107">
        <v>1012.0736653041</v>
      </c>
      <c r="G117" s="107">
        <v>1008.51134501256</v>
      </c>
    </row>
    <row r="118" spans="1:7" s="15" customFormat="1" ht="12" x14ac:dyDescent="0.2">
      <c r="A118" s="66" t="s">
        <v>58</v>
      </c>
      <c r="B118" s="107">
        <v>917.21718843785004</v>
      </c>
      <c r="C118" s="108">
        <v>900.18370654733201</v>
      </c>
      <c r="D118" s="72">
        <f>IFERROR(((B118/C118)-1)*100,IF(B118+C118&lt;&gt;0,100,0))</f>
        <v>1.8922228614701497</v>
      </c>
      <c r="E118" s="71"/>
      <c r="F118" s="107">
        <v>919.19310923632497</v>
      </c>
      <c r="G118" s="107">
        <v>916.41988655069702</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174</v>
      </c>
      <c r="C127" s="53">
        <v>56</v>
      </c>
      <c r="D127" s="72">
        <f>IFERROR(((B127/C127)-1)*100,IF(B127+C127&lt;&gt;0,100,0))</f>
        <v>210.71428571428572</v>
      </c>
      <c r="E127" s="53">
        <v>12868</v>
      </c>
      <c r="F127" s="53">
        <v>10585</v>
      </c>
      <c r="G127" s="72">
        <f>IFERROR(((E127/F127)-1)*100,IF(E127+F127&lt;&gt;0,100,0))</f>
        <v>21.568256967406718</v>
      </c>
    </row>
    <row r="128" spans="1:7" s="15" customFormat="1" ht="12" x14ac:dyDescent="0.2">
      <c r="A128" s="66" t="s">
        <v>74</v>
      </c>
      <c r="B128" s="54">
        <v>0</v>
      </c>
      <c r="C128" s="53">
        <v>8</v>
      </c>
      <c r="D128" s="72">
        <f>IFERROR(((B128/C128)-1)*100,IF(B128+C128&lt;&gt;0,100,0))</f>
        <v>-100</v>
      </c>
      <c r="E128" s="53">
        <v>251</v>
      </c>
      <c r="F128" s="53">
        <v>281</v>
      </c>
      <c r="G128" s="72">
        <f>IFERROR(((E128/F128)-1)*100,IF(E128+F128&lt;&gt;0,100,0))</f>
        <v>-10.676156583629892</v>
      </c>
    </row>
    <row r="129" spans="1:7" s="25" customFormat="1" ht="12" x14ac:dyDescent="0.2">
      <c r="A129" s="68" t="s">
        <v>34</v>
      </c>
      <c r="B129" s="69">
        <f>SUM(B126:B128)</f>
        <v>174</v>
      </c>
      <c r="C129" s="69">
        <f>SUM(C126:C128)</f>
        <v>64</v>
      </c>
      <c r="D129" s="72">
        <f>IFERROR(((B129/C129)-1)*100,IF(B129+C129&lt;&gt;0,100,0))</f>
        <v>171.875</v>
      </c>
      <c r="E129" s="69">
        <f>SUM(E126:E128)</f>
        <v>13125</v>
      </c>
      <c r="F129" s="69">
        <f>SUM(F126:F128)</f>
        <v>10874</v>
      </c>
      <c r="G129" s="72">
        <f>IFERROR(((E129/F129)-1)*100,IF(E129+F129&lt;&gt;0,100,0))</f>
        <v>20.700754092330321</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0</v>
      </c>
      <c r="D132" s="72">
        <f>IFERROR(((B132/C132)-1)*100,IF(B132+C132&lt;&gt;0,100,0))</f>
        <v>0</v>
      </c>
      <c r="E132" s="53">
        <v>138</v>
      </c>
      <c r="F132" s="53">
        <v>128</v>
      </c>
      <c r="G132" s="72">
        <f>IFERROR(((E132/F132)-1)*100,IF(E132+F132&lt;&gt;0,100,0))</f>
        <v>7.8125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0</v>
      </c>
      <c r="D134" s="72">
        <f>IFERROR(((B134/C134)-1)*100,IF(B134+C134&lt;&gt;0,100,0))</f>
        <v>0</v>
      </c>
      <c r="E134" s="69">
        <f>SUM(E132:E133)</f>
        <v>138</v>
      </c>
      <c r="F134" s="69">
        <f>SUM(F132:F133)</f>
        <v>128</v>
      </c>
      <c r="G134" s="72">
        <f>IFERROR(((E134/F134)-1)*100,IF(E134+F134&lt;&gt;0,100,0))</f>
        <v>7.8125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51361</v>
      </c>
      <c r="C138" s="53">
        <v>38562</v>
      </c>
      <c r="D138" s="72">
        <f>IFERROR(((B138/C138)-1)*100,IF(B138+C138&lt;&gt;0,100,0))</f>
        <v>33.190705876251236</v>
      </c>
      <c r="E138" s="53">
        <v>10473925</v>
      </c>
      <c r="F138" s="53">
        <v>10115573</v>
      </c>
      <c r="G138" s="72">
        <f>IFERROR(((E138/F138)-1)*100,IF(E138+F138&lt;&gt;0,100,0))</f>
        <v>3.5425773705552777</v>
      </c>
    </row>
    <row r="139" spans="1:7" s="15" customFormat="1" ht="12" x14ac:dyDescent="0.2">
      <c r="A139" s="66" t="s">
        <v>74</v>
      </c>
      <c r="B139" s="54">
        <v>0</v>
      </c>
      <c r="C139" s="53">
        <v>185</v>
      </c>
      <c r="D139" s="72">
        <f>IFERROR(((B139/C139)-1)*100,IF(B139+C139&lt;&gt;0,100,0))</f>
        <v>-100</v>
      </c>
      <c r="E139" s="53">
        <v>11627</v>
      </c>
      <c r="F139" s="53">
        <v>12131</v>
      </c>
      <c r="G139" s="72">
        <f>IFERROR(((E139/F139)-1)*100,IF(E139+F139&lt;&gt;0,100,0))</f>
        <v>-4.1546451240623172</v>
      </c>
    </row>
    <row r="140" spans="1:7" s="15" customFormat="1" ht="12" x14ac:dyDescent="0.2">
      <c r="A140" s="68" t="s">
        <v>34</v>
      </c>
      <c r="B140" s="69">
        <f>SUM(B137:B139)</f>
        <v>51361</v>
      </c>
      <c r="C140" s="69">
        <f>SUM(C137:C139)</f>
        <v>38747</v>
      </c>
      <c r="D140" s="72">
        <f>IFERROR(((B140/C140)-1)*100,IF(B140+C140&lt;&gt;0,100,0))</f>
        <v>32.554778434459443</v>
      </c>
      <c r="E140" s="69">
        <f>SUM(E137:E139)</f>
        <v>10486382</v>
      </c>
      <c r="F140" s="69">
        <f>SUM(F137:F139)</f>
        <v>10128126</v>
      </c>
      <c r="G140" s="72">
        <f>IFERROR(((E140/F140)-1)*100,IF(E140+F140&lt;&gt;0,100,0))</f>
        <v>3.5372387744781131</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0</v>
      </c>
      <c r="D143" s="72">
        <f>IFERROR(((B143/C143)-1)*100,)</f>
        <v>0</v>
      </c>
      <c r="E143" s="53">
        <v>99453</v>
      </c>
      <c r="F143" s="53">
        <v>158299</v>
      </c>
      <c r="G143" s="72">
        <f>IFERROR(((E143/F143)-1)*100,)</f>
        <v>-37.173955615638754</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0</v>
      </c>
      <c r="D145" s="72">
        <f>IFERROR(((B145/C145)-1)*100,)</f>
        <v>0</v>
      </c>
      <c r="E145" s="69">
        <f>SUM(E143:E144)</f>
        <v>99453</v>
      </c>
      <c r="F145" s="69">
        <f>SUM(F143:F144)</f>
        <v>158299</v>
      </c>
      <c r="G145" s="72">
        <f>IFERROR(((E145/F145)-1)*100,)</f>
        <v>-37.173955615638754</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4689513.69142</v>
      </c>
      <c r="C149" s="53">
        <v>3326158.2606000002</v>
      </c>
      <c r="D149" s="72">
        <f>IFERROR(((B149/C149)-1)*100,IF(B149+C149&lt;&gt;0,100,0))</f>
        <v>40.988892409889921</v>
      </c>
      <c r="E149" s="53">
        <v>911938082.76806998</v>
      </c>
      <c r="F149" s="53">
        <v>900783551.99270999</v>
      </c>
      <c r="G149" s="72">
        <f>IFERROR(((E149/F149)-1)*100,IF(E149+F149&lt;&gt;0,100,0))</f>
        <v>1.2383142155164784</v>
      </c>
    </row>
    <row r="150" spans="1:7" x14ac:dyDescent="0.2">
      <c r="A150" s="66" t="s">
        <v>74</v>
      </c>
      <c r="B150" s="54">
        <v>0</v>
      </c>
      <c r="C150" s="53">
        <v>749848.58</v>
      </c>
      <c r="D150" s="72">
        <f>IFERROR(((B150/C150)-1)*100,IF(B150+C150&lt;&gt;0,100,0))</f>
        <v>-100</v>
      </c>
      <c r="E150" s="53">
        <v>77333339.620000005</v>
      </c>
      <c r="F150" s="53">
        <v>80044491.900000006</v>
      </c>
      <c r="G150" s="72">
        <f>IFERROR(((E150/F150)-1)*100,IF(E150+F150&lt;&gt;0,100,0))</f>
        <v>-3.3870566426819959</v>
      </c>
    </row>
    <row r="151" spans="1:7" s="15" customFormat="1" ht="12" x14ac:dyDescent="0.2">
      <c r="A151" s="68" t="s">
        <v>34</v>
      </c>
      <c r="B151" s="69">
        <f>SUM(B148:B150)</f>
        <v>4689513.69142</v>
      </c>
      <c r="C151" s="69">
        <f>SUM(C148:C150)</f>
        <v>4076006.8406000002</v>
      </c>
      <c r="D151" s="72">
        <f>IFERROR(((B151/C151)-1)*100,IF(B151+C151&lt;&gt;0,100,0))</f>
        <v>15.051663915502411</v>
      </c>
      <c r="E151" s="69">
        <f>SUM(E148:E150)</f>
        <v>989290501.14557004</v>
      </c>
      <c r="F151" s="69">
        <f>SUM(F148:F150)</f>
        <v>980837886.13970995</v>
      </c>
      <c r="G151" s="72">
        <f>IFERROR(((E151/F151)-1)*100,IF(E151+F151&lt;&gt;0,100,0))</f>
        <v>0.86177492991499349</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0</v>
      </c>
      <c r="D154" s="72">
        <f>IFERROR(((B154/C154)-1)*100,IF(B154+C154&lt;&gt;0,100,0))</f>
        <v>0</v>
      </c>
      <c r="E154" s="53">
        <v>126333.4873118</v>
      </c>
      <c r="F154" s="53">
        <v>309073.33104999998</v>
      </c>
      <c r="G154" s="72">
        <f>IFERROR(((E154/F154)-1)*100,IF(E154+F154&lt;&gt;0,100,0))</f>
        <v>-59.125076601525819</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0</v>
      </c>
      <c r="D156" s="72">
        <f>IFERROR(((B156/C156)-1)*100,IF(B156+C156&lt;&gt;0,100,0))</f>
        <v>0</v>
      </c>
      <c r="E156" s="69">
        <f>SUM(E154:E155)</f>
        <v>126333.4873118</v>
      </c>
      <c r="F156" s="69">
        <f>SUM(F154:F155)</f>
        <v>309073.33104999998</v>
      </c>
      <c r="G156" s="72">
        <f>IFERROR(((E156/F156)-1)*100,IF(E156+F156&lt;&gt;0,100,0))</f>
        <v>-59.125076601525819</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1324952</v>
      </c>
      <c r="C160" s="53">
        <v>1328597</v>
      </c>
      <c r="D160" s="72">
        <f>IFERROR(((B160/C160)-1)*100,IF(B160+C160&lt;&gt;0,100,0))</f>
        <v>-0.27434955821817875</v>
      </c>
      <c r="E160" s="65"/>
      <c r="F160" s="65"/>
      <c r="G160" s="52"/>
    </row>
    <row r="161" spans="1:7" s="15" customFormat="1" ht="12" x14ac:dyDescent="0.2">
      <c r="A161" s="66" t="s">
        <v>74</v>
      </c>
      <c r="B161" s="54">
        <v>1401</v>
      </c>
      <c r="C161" s="53">
        <v>1720</v>
      </c>
      <c r="D161" s="72">
        <f>IFERROR(((B161/C161)-1)*100,IF(B161+C161&lt;&gt;0,100,0))</f>
        <v>-18.54651162790698</v>
      </c>
      <c r="E161" s="65"/>
      <c r="F161" s="65"/>
      <c r="G161" s="52"/>
    </row>
    <row r="162" spans="1:7" s="25" customFormat="1" ht="12" x14ac:dyDescent="0.2">
      <c r="A162" s="68" t="s">
        <v>34</v>
      </c>
      <c r="B162" s="69">
        <f>SUM(B159:B161)</f>
        <v>1326353</v>
      </c>
      <c r="C162" s="69">
        <f>SUM(C159:C161)</f>
        <v>1330732</v>
      </c>
      <c r="D162" s="72">
        <f>IFERROR(((B162/C162)-1)*100,IF(B162+C162&lt;&gt;0,100,0))</f>
        <v>-0.3290670097359949</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127374</v>
      </c>
      <c r="C165" s="53">
        <v>51695</v>
      </c>
      <c r="D165" s="72">
        <f>IFERROR(((B165/C165)-1)*100,IF(B165+C165&lt;&gt;0,100,0))</f>
        <v>146.39520263081539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127374</v>
      </c>
      <c r="C167" s="69">
        <f>SUM(C165:C166)</f>
        <v>51695</v>
      </c>
      <c r="D167" s="72">
        <f>IFERROR(((B167/C167)-1)*100,IF(B167+C167&lt;&gt;0,100,0))</f>
        <v>146.39520263081539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28516</v>
      </c>
      <c r="C175" s="87">
        <v>18280</v>
      </c>
      <c r="D175" s="72">
        <f>IFERROR(((B175/C175)-1)*100,IF(B175+C175&lt;&gt;0,100,0))</f>
        <v>55.995623632385126</v>
      </c>
      <c r="E175" s="87">
        <v>917800</v>
      </c>
      <c r="F175" s="87">
        <v>735298</v>
      </c>
      <c r="G175" s="72">
        <f>IFERROR(((E175/F175)-1)*100,IF(E175+F175&lt;&gt;0,100,0))</f>
        <v>24.820140949655787</v>
      </c>
    </row>
    <row r="176" spans="1:7" x14ac:dyDescent="0.2">
      <c r="A176" s="66" t="s">
        <v>32</v>
      </c>
      <c r="B176" s="86">
        <v>125880</v>
      </c>
      <c r="C176" s="87">
        <v>133884</v>
      </c>
      <c r="D176" s="72">
        <f t="shared" ref="D176:D178" si="5">IFERROR(((B176/C176)-1)*100,IF(B176+C176&lt;&gt;0,100,0))</f>
        <v>-5.9783095814286984</v>
      </c>
      <c r="E176" s="87">
        <v>5006146</v>
      </c>
      <c r="F176" s="87">
        <v>4766266</v>
      </c>
      <c r="G176" s="72">
        <f>IFERROR(((E176/F176)-1)*100,IF(E176+F176&lt;&gt;0,100,0))</f>
        <v>5.0328705951367292</v>
      </c>
    </row>
    <row r="177" spans="1:7" x14ac:dyDescent="0.2">
      <c r="A177" s="66" t="s">
        <v>92</v>
      </c>
      <c r="B177" s="86">
        <v>50015964</v>
      </c>
      <c r="C177" s="87">
        <v>62196700</v>
      </c>
      <c r="D177" s="72">
        <f t="shared" si="5"/>
        <v>-19.584215882836233</v>
      </c>
      <c r="E177" s="87">
        <v>2000498038</v>
      </c>
      <c r="F177" s="87">
        <v>2002474736</v>
      </c>
      <c r="G177" s="72">
        <f>IFERROR(((E177/F177)-1)*100,IF(E177+F177&lt;&gt;0,100,0))</f>
        <v>-9.8712755994545542E-2</v>
      </c>
    </row>
    <row r="178" spans="1:7" x14ac:dyDescent="0.2">
      <c r="A178" s="66" t="s">
        <v>93</v>
      </c>
      <c r="B178" s="86">
        <v>234024</v>
      </c>
      <c r="C178" s="87">
        <v>246516</v>
      </c>
      <c r="D178" s="72">
        <f t="shared" si="5"/>
        <v>-5.067419558973862</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840</v>
      </c>
      <c r="C181" s="87">
        <v>912</v>
      </c>
      <c r="D181" s="72">
        <f t="shared" ref="D181:D184" si="6">IFERROR(((B181/C181)-1)*100,IF(B181+C181&lt;&gt;0,100,0))</f>
        <v>-7.8947368421052655</v>
      </c>
      <c r="E181" s="87">
        <v>24202</v>
      </c>
      <c r="F181" s="87">
        <v>27874</v>
      </c>
      <c r="G181" s="72">
        <f t="shared" ref="G181" si="7">IFERROR(((E181/F181)-1)*100,IF(E181+F181&lt;&gt;0,100,0))</f>
        <v>-13.173566764726985</v>
      </c>
    </row>
    <row r="182" spans="1:7" x14ac:dyDescent="0.2">
      <c r="A182" s="66" t="s">
        <v>32</v>
      </c>
      <c r="B182" s="86">
        <v>9358</v>
      </c>
      <c r="C182" s="87">
        <v>11224</v>
      </c>
      <c r="D182" s="72">
        <f t="shared" si="6"/>
        <v>-16.625089094796863</v>
      </c>
      <c r="E182" s="87">
        <v>299436</v>
      </c>
      <c r="F182" s="87">
        <v>391768</v>
      </c>
      <c r="G182" s="72">
        <f t="shared" ref="G182" si="8">IFERROR(((E182/F182)-1)*100,IF(E182+F182&lt;&gt;0,100,0))</f>
        <v>-23.568030058606116</v>
      </c>
    </row>
    <row r="183" spans="1:7" x14ac:dyDescent="0.2">
      <c r="A183" s="66" t="s">
        <v>92</v>
      </c>
      <c r="B183" s="86">
        <v>148384</v>
      </c>
      <c r="C183" s="87">
        <v>163122</v>
      </c>
      <c r="D183" s="72">
        <f t="shared" si="6"/>
        <v>-9.0349554321305536</v>
      </c>
      <c r="E183" s="87">
        <v>3830630</v>
      </c>
      <c r="F183" s="87">
        <v>7639852</v>
      </c>
      <c r="G183" s="72">
        <f t="shared" ref="G183" si="9">IFERROR(((E183/F183)-1)*100,IF(E183+F183&lt;&gt;0,100,0))</f>
        <v>-49.859892573835197</v>
      </c>
    </row>
    <row r="184" spans="1:7" x14ac:dyDescent="0.2">
      <c r="A184" s="66" t="s">
        <v>93</v>
      </c>
      <c r="B184" s="86">
        <v>62200</v>
      </c>
      <c r="C184" s="87">
        <v>79694</v>
      </c>
      <c r="D184" s="72">
        <f t="shared" si="6"/>
        <v>-21.951464351143123</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2023-09-18T06:52:37Z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