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BFCB0097-6E05-46CD-9011-15432F4E116C}" xr6:coauthVersionLast="47" xr6:coauthVersionMax="47" xr10:uidLastSave="{00000000-0000-0000-0000-000000000000}"/>
  <bookViews>
    <workbookView xWindow="3630" yWindow="3405" windowWidth="12960" windowHeight="895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<sst xmlns="http://schemas.openxmlformats.org/spreadsheetml/2006/main" count="270" uniqueCount="102">
  <si>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</si>
  <si>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</si>
  <si>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</si>
  <si>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</si>
  <si>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</si>
  <si>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</si>
  <si>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</si>
  <si>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</si>
  <si>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</si>
  <si>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</si>
  <si>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</si>
  <si>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</si>
  <si>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</si>
  <si>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</si>
  <si>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</si>
  <si>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</si>
  <si>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</si>
  <si>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</si>
  <si>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</si>
  <si>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</si>
  <si>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</si>
  <si>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</si>
  <si>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</si>
  <si>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</si>
  <si>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</si>
  <si>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</si>
  <si>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</si>
  <si>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</si>
  <si>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</si>
  <si>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</si>
  <si>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</si>
  <si>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</si>
  <si>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</si>
  <si>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</si>
  <si>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</si>
  <si>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</si>
  <si>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</si>
  <si>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</si>
  <si>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</si>
  <si>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</si>
  <si>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</si>
  <si>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</si>
  <si>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</si>
  <si>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</si>
  <si>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</si>
  <si>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</si>
  <si>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</si>
  <si>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</si>
  <si>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</si>
  <si>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</si>
  <si>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</si>
  <si>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</si>
  <si>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</si>
  <si>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</si>
  <si>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</si>
  <si>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</si>
  <si>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</si>
  <si>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</si>
  <si>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</si>
  <si>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</si>
  <si>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</si>
  <si>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</si>
  <si>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</si>
  <si>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</si>
  <si>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</si>
  <si>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</si>
  <si>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</si>
  <si>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</si>
  <si>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</si>
  <si>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</si>
  <si>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</si>
  <si>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</si>
  <si>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</si>
  <si>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</si>
  <si>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</si>
  <si>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</si>
  <si>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</si>
  <si>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</si>
  <si>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</si>
  <si>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</si>
  <si>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</si>
  <si>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</si>
  <si>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</si>
  <si>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</si>
  <si>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</si>
  <si>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</si>
  <si>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</si>
  <si>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</si>
  <si>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</si>
  <si>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</si>
  <si>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</si>
  <si>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</si>
  <si>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</si>
  <si>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</si>
  <si>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</si>
  <si>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</si>
  <si>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</si>
  <si>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</si>
  <si>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</si>
  <si>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22 September 2023</t>
  </si>
  <si>
    <t>22.09.2023</t>
  </si>
  <si>
    <t>23.09.2022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</si>
</sst>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1588347</v>
      </c>
      <c r="C11" s="54">
        <v>1455182</v>
      </c>
      <c r="D11" s="72">
        <f>IFERROR(((B11/C11)-1)*100,IF(B11+C11&lt;&gt;0,100,0))</f>
        <v>9.1510890046743398</v>
      </c>
      <c r="E11" s="54">
        <v>58016397</v>
      </c>
      <c r="F11" s="54">
        <v>59643445</v>
      </c>
      <c r="G11" s="72">
        <f>IFERROR(((E11/F11)-1)*100,IF(E11+F11&lt;&gt;0,100,0))</f>
        <v>-2.727957783122692</v>
      </c>
    </row>
    <row r="12" spans="1:7" s="15" customFormat="1" ht="12" x14ac:dyDescent="0.2">
      <c r="A12" s="51" t="s">
        <v>9</v>
      </c>
      <c r="B12" s="54">
        <v>1520039.44</v>
      </c>
      <c r="C12" s="54">
        <v>1517103.0870000001</v>
      </c>
      <c r="D12" s="72">
        <f>IFERROR(((B12/C12)-1)*100,IF(B12+C12&lt;&gt;0,100,0))</f>
        <v>0.19354999835945463</v>
      </c>
      <c r="E12" s="54">
        <v>56393917.986000001</v>
      </c>
      <c r="F12" s="54">
        <v>60450440.226999998</v>
      </c>
      <c r="G12" s="72">
        <f>IFERROR(((E12/F12)-1)*100,IF(E12+F12&lt;&gt;0,100,0))</f>
        <v>-6.7104924724570747</v>
      </c>
    </row>
    <row r="13" spans="1:7" s="15" customFormat="1" ht="12" x14ac:dyDescent="0.2">
      <c r="A13" s="51" t="s">
        <v>10</v>
      </c>
      <c r="B13" s="54">
        <v>112584785.848608</v>
      </c>
      <c r="C13" s="54">
        <v>104907407.33958299</v>
      </c>
      <c r="D13" s="72">
        <f>IFERROR(((B13/C13)-1)*100,IF(B13+C13&lt;&gt;0,100,0))</f>
        <v>7.3182425376060456</v>
      </c>
      <c r="E13" s="54">
        <v>4083134670.51998</v>
      </c>
      <c r="F13" s="54">
        <v>4419970730.0823898</v>
      </c>
      <c r="G13" s="72">
        <f>IFERROR(((E13/F13)-1)*100,IF(E13+F13&lt;&gt;0,100,0))</f>
        <v>-7.620775795411916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368</v>
      </c>
      <c r="C16" s="54">
        <v>418</v>
      </c>
      <c r="D16" s="72">
        <f>IFERROR(((B16/C16)-1)*100,IF(B16+C16&lt;&gt;0,100,0))</f>
        <v>-11.961722488038273</v>
      </c>
      <c r="E16" s="54">
        <v>14114</v>
      </c>
      <c r="F16" s="54">
        <v>15380</v>
      </c>
      <c r="G16" s="72">
        <f>IFERROR(((E16/F16)-1)*100,IF(E16+F16&lt;&gt;0,100,0))</f>
        <v>-8.2314694408322513</v>
      </c>
    </row>
    <row r="17" spans="1:7" s="15" customFormat="1" ht="12" x14ac:dyDescent="0.2">
      <c r="A17" s="51" t="s">
        <v>9</v>
      </c>
      <c r="B17" s="54">
        <v>102017.007</v>
      </c>
      <c r="C17" s="54">
        <v>144882.557</v>
      </c>
      <c r="D17" s="72">
        <f>IFERROR(((B17/C17)-1)*100,IF(B17+C17&lt;&gt;0,100,0))</f>
        <v>-29.586411841143857</v>
      </c>
      <c r="E17" s="54">
        <v>6319528.682</v>
      </c>
      <c r="F17" s="54">
        <v>6204777.1730000004</v>
      </c>
      <c r="G17" s="72">
        <f>IFERROR(((E17/F17)-1)*100,IF(E17+F17&lt;&gt;0,100,0))</f>
        <v>1.8494058013773573</v>
      </c>
    </row>
    <row r="18" spans="1:7" s="15" customFormat="1" ht="12" x14ac:dyDescent="0.2">
      <c r="A18" s="51" t="s">
        <v>10</v>
      </c>
      <c r="B18" s="54">
        <v>7746346.2459287504</v>
      </c>
      <c r="C18" s="54">
        <v>9655308.3121182509</v>
      </c>
      <c r="D18" s="72">
        <f>IFERROR(((B18/C18)-1)*100,IF(B18+C18&lt;&gt;0,100,0))</f>
        <v>-19.771114546322533</v>
      </c>
      <c r="E18" s="54">
        <v>359774303.66669703</v>
      </c>
      <c r="F18" s="54">
        <v>434910627.20946002</v>
      </c>
      <c r="G18" s="72">
        <f>IFERROR(((E18/F18)-1)*100,IF(E18+F18&lt;&gt;0,100,0))</f>
        <v>-17.276267546016101</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12572191.1042</v>
      </c>
      <c r="C24" s="53">
        <v>15481433.744449999</v>
      </c>
      <c r="D24" s="52">
        <f>B24-C24</f>
        <v>-2909242.6402499992</v>
      </c>
      <c r="E24" s="54">
        <v>559070283.60581005</v>
      </c>
      <c r="F24" s="54">
        <v>691301132.86712003</v>
      </c>
      <c r="G24" s="52">
        <f>E24-F24</f>
        <v>-132230849.26130998</v>
      </c>
    </row>
    <row r="25" spans="1:7" s="15" customFormat="1" ht="12" x14ac:dyDescent="0.2">
      <c r="A25" s="55" t="s">
        <v>15</v>
      </c>
      <c r="B25" s="53">
        <v>14786220.49226</v>
      </c>
      <c r="C25" s="53">
        <v>16568099.65191</v>
      </c>
      <c r="D25" s="52">
        <f>B25-C25</f>
        <v>-1781879.1596499998</v>
      </c>
      <c r="E25" s="54">
        <v>657843583.83897996</v>
      </c>
      <c r="F25" s="54">
        <v>757877464.72074997</v>
      </c>
      <c r="G25" s="52">
        <f>E25-F25</f>
        <v>-100033880.88177001</v>
      </c>
    </row>
    <row r="26" spans="1:7" s="25" customFormat="1" ht="12" x14ac:dyDescent="0.2">
      <c r="A26" s="56" t="s">
        <v>16</v>
      </c>
      <c r="B26" s="57">
        <f>B24-B25</f>
        <v>-2214029.3880599998</v>
      </c>
      <c r="C26" s="57">
        <f>C24-C25</f>
        <v>-1086665.9074600004</v>
      </c>
      <c r="D26" s="57"/>
      <c r="E26" s="57">
        <f>E24-E25</f>
        <v>-98773300.233169913</v>
      </c>
      <c r="F26" s="57">
        <f>F24-F25</f>
        <v>-66576331.853629947</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73398.778572209994</v>
      </c>
      <c r="C33" s="103">
        <v>63416.656722189997</v>
      </c>
      <c r="D33" s="72">
        <f t="shared" ref="D33:D42" si="0">IFERROR(((B33/C33)-1)*100,IF(B33+C33&lt;&gt;0,100,0))</f>
        <v>15.74053626596681</v>
      </c>
      <c r="E33" s="51"/>
      <c r="F33" s="103">
        <v>74824.09</v>
      </c>
      <c r="G33" s="103">
        <v>72937.210000000006</v>
      </c>
    </row>
    <row r="34" spans="1:7" s="15" customFormat="1" ht="12" x14ac:dyDescent="0.2">
      <c r="A34" s="51" t="s">
        <v>23</v>
      </c>
      <c r="B34" s="103">
        <v>74405.262756759999</v>
      </c>
      <c r="C34" s="103">
        <v>72613.898513809996</v>
      </c>
      <c r="D34" s="72">
        <f t="shared" si="0"/>
        <v>2.4669715847983387</v>
      </c>
      <c r="E34" s="51"/>
      <c r="F34" s="103">
        <v>75683.67</v>
      </c>
      <c r="G34" s="103">
        <v>73096.91</v>
      </c>
    </row>
    <row r="35" spans="1:7" s="15" customFormat="1" ht="12" x14ac:dyDescent="0.2">
      <c r="A35" s="51" t="s">
        <v>24</v>
      </c>
      <c r="B35" s="103">
        <v>68212.639551960005</v>
      </c>
      <c r="C35" s="103">
        <v>67545.204599980003</v>
      </c>
      <c r="D35" s="72">
        <f t="shared" si="0"/>
        <v>0.98813077246966419</v>
      </c>
      <c r="E35" s="51"/>
      <c r="F35" s="103">
        <v>69564.820000000007</v>
      </c>
      <c r="G35" s="103">
        <v>67979.37</v>
      </c>
    </row>
    <row r="36" spans="1:7" s="15" customFormat="1" ht="12" x14ac:dyDescent="0.2">
      <c r="A36" s="51" t="s">
        <v>25</v>
      </c>
      <c r="B36" s="103">
        <v>67680.645908799997</v>
      </c>
      <c r="C36" s="103">
        <v>57109.516767159999</v>
      </c>
      <c r="D36" s="72">
        <f t="shared" si="0"/>
        <v>18.510275940066734</v>
      </c>
      <c r="E36" s="51"/>
      <c r="F36" s="103">
        <v>69203.67</v>
      </c>
      <c r="G36" s="103">
        <v>67137.320000000007</v>
      </c>
    </row>
    <row r="37" spans="1:7" s="15" customFormat="1" ht="12" x14ac:dyDescent="0.2">
      <c r="A37" s="51" t="s">
        <v>79</v>
      </c>
      <c r="B37" s="103">
        <v>58165.668167019998</v>
      </c>
      <c r="C37" s="103">
        <v>56318.849786910003</v>
      </c>
      <c r="D37" s="72">
        <f t="shared" si="0"/>
        <v>3.2792189242104142</v>
      </c>
      <c r="E37" s="51"/>
      <c r="F37" s="103">
        <v>60073.63</v>
      </c>
      <c r="G37" s="103">
        <v>57770.21</v>
      </c>
    </row>
    <row r="38" spans="1:7" s="15" customFormat="1" ht="12" x14ac:dyDescent="0.2">
      <c r="A38" s="51" t="s">
        <v>26</v>
      </c>
      <c r="B38" s="103">
        <v>99904.847621089997</v>
      </c>
      <c r="C38" s="103">
        <v>78435.95668453</v>
      </c>
      <c r="D38" s="72">
        <f t="shared" si="0"/>
        <v>27.37123615755468</v>
      </c>
      <c r="E38" s="51"/>
      <c r="F38" s="103">
        <v>103085.2</v>
      </c>
      <c r="G38" s="103">
        <v>98834.39</v>
      </c>
    </row>
    <row r="39" spans="1:7" s="15" customFormat="1" ht="12" x14ac:dyDescent="0.2">
      <c r="A39" s="51" t="s">
        <v>27</v>
      </c>
      <c r="B39" s="103">
        <v>16423.02287262</v>
      </c>
      <c r="C39" s="103">
        <v>14142.294675290001</v>
      </c>
      <c r="D39" s="72">
        <f t="shared" si="0"/>
        <v>16.127002369106201</v>
      </c>
      <c r="E39" s="51"/>
      <c r="F39" s="103">
        <v>16632.46</v>
      </c>
      <c r="G39" s="103">
        <v>16047.08</v>
      </c>
    </row>
    <row r="40" spans="1:7" s="15" customFormat="1" ht="12" x14ac:dyDescent="0.2">
      <c r="A40" s="51" t="s">
        <v>28</v>
      </c>
      <c r="B40" s="103">
        <v>99613.121116139999</v>
      </c>
      <c r="C40" s="103">
        <v>79172.419218829993</v>
      </c>
      <c r="D40" s="72">
        <f t="shared" si="0"/>
        <v>25.817957944183267</v>
      </c>
      <c r="E40" s="51"/>
      <c r="F40" s="103">
        <v>101273.9</v>
      </c>
      <c r="G40" s="103">
        <v>98370.33</v>
      </c>
    </row>
    <row r="41" spans="1:7" s="15" customFormat="1" ht="12" x14ac:dyDescent="0.2">
      <c r="A41" s="51" t="s">
        <v>29</v>
      </c>
      <c r="B41" s="59"/>
      <c r="C41" s="59"/>
      <c r="D41" s="72">
        <f t="shared" si="0"/>
        <v>0</v>
      </c>
      <c r="E41" s="51"/>
      <c r="F41" s="59"/>
      <c r="G41" s="59"/>
    </row>
    <row r="42" spans="1:7" s="15" customFormat="1" ht="12" x14ac:dyDescent="0.2">
      <c r="A42" s="51" t="s">
        <v>78</v>
      </c>
      <c r="B42" s="103">
        <v>771.13762727999995</v>
      </c>
      <c r="C42" s="103">
        <v>1202.82312514</v>
      </c>
      <c r="D42" s="72">
        <f t="shared" si="0"/>
        <v>-35.88935803090375</v>
      </c>
      <c r="E42" s="51"/>
      <c r="F42" s="103">
        <v>780.42</v>
      </c>
      <c r="G42" s="103">
        <v>762.02</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18799.687784929301</v>
      </c>
      <c r="D48" s="59"/>
      <c r="E48" s="104">
        <v>18304.993696973801</v>
      </c>
      <c r="F48" s="59"/>
      <c r="G48" s="72">
        <f>IFERROR(((C48/E48)-1)*100,IF(C48+E48&lt;&gt;0,100,0))</f>
        <v>2.7025089226732968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2230</v>
      </c>
      <c r="D54" s="62"/>
      <c r="E54" s="105">
        <v>930361</v>
      </c>
      <c r="F54" s="105">
        <v>89102016.733600006</v>
      </c>
      <c r="G54" s="105">
        <v>8099598.648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6263</v>
      </c>
      <c r="C68" s="53">
        <v>5448</v>
      </c>
      <c r="D68" s="72">
        <f>IFERROR(((B68/C68)-1)*100,IF(B68+C68&lt;&gt;0,100,0))</f>
        <v>14.959618208516879</v>
      </c>
      <c r="E68" s="53">
        <v>247170</v>
      </c>
      <c r="F68" s="53">
        <v>249889</v>
      </c>
      <c r="G68" s="72">
        <f>IFERROR(((E68/F68)-1)*100,IF(E68+F68&lt;&gt;0,100,0))</f>
        <v>-1.0880831089003506</v>
      </c>
    </row>
    <row r="69" spans="1:7" s="15" customFormat="1" ht="12" x14ac:dyDescent="0.2">
      <c r="A69" s="66" t="s">
        <v>54</v>
      </c>
      <c r="B69" s="54">
        <v>245025010.87099999</v>
      </c>
      <c r="C69" s="53">
        <v>158399719.38499999</v>
      </c>
      <c r="D69" s="72">
        <f>IFERROR(((B69/C69)-1)*100,IF(B69+C69&lt;&gt;0,100,0))</f>
        <v>54.687780901588631</v>
      </c>
      <c r="E69" s="53">
        <v>9047376868.6900005</v>
      </c>
      <c r="F69" s="53">
        <v>7438256786.6639996</v>
      </c>
      <c r="G69" s="72">
        <f>IFERROR(((E69/F69)-1)*100,IF(E69+F69&lt;&gt;0,100,0))</f>
        <v>21.63302677195793</v>
      </c>
    </row>
    <row r="70" spans="1:7" s="15" customFormat="1" ht="12" x14ac:dyDescent="0.2">
      <c r="A70" s="66" t="s">
        <v>55</v>
      </c>
      <c r="B70" s="54">
        <v>216052277.72125</v>
      </c>
      <c r="C70" s="53">
        <v>146206583.33526999</v>
      </c>
      <c r="D70" s="72">
        <f>IFERROR(((B70/C70)-1)*100,IF(B70+C70&lt;&gt;0,100,0))</f>
        <v>47.771921614374293</v>
      </c>
      <c r="E70" s="53">
        <v>8133231324.9330997</v>
      </c>
      <c r="F70" s="53">
        <v>7120271915.4694901</v>
      </c>
      <c r="G70" s="72">
        <f>IFERROR(((E70/F70)-1)*100,IF(E70+F70&lt;&gt;0,100,0))</f>
        <v>14.226414685973655</v>
      </c>
    </row>
    <row r="71" spans="1:7" s="15" customFormat="1" ht="12" x14ac:dyDescent="0.2">
      <c r="A71" s="66" t="s">
        <v>94</v>
      </c>
      <c r="B71" s="72">
        <f>IFERROR(B69/B68/1000,)</f>
        <v>39.122626675874187</v>
      </c>
      <c r="C71" s="72">
        <f>IFERROR(C69/C68/1000,)</f>
        <v>29.074838359948604</v>
      </c>
      <c r="D71" s="72">
        <f>IFERROR(((B71/C71)-1)*100,IF(B71+C71&lt;&gt;0,100,0))</f>
        <v>34.558363460299368</v>
      </c>
      <c r="E71" s="72">
        <f>IFERROR(E69/E68/1000,)</f>
        <v>36.603863206254807</v>
      </c>
      <c r="F71" s="72">
        <f>IFERROR(F69/F68/1000,)</f>
        <v>29.766243358707264</v>
      </c>
      <c r="G71" s="72">
        <f>IFERROR(((E71/F71)-1)*100,IF(E71+F71&lt;&gt;0,100,0))</f>
        <v>22.971054039801754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2949</v>
      </c>
      <c r="C74" s="53">
        <v>2600</v>
      </c>
      <c r="D74" s="72">
        <f>IFERROR(((B74/C74)-1)*100,IF(B74+C74&lt;&gt;0,100,0))</f>
        <v>13.423076923076916</v>
      </c>
      <c r="E74" s="53">
        <v>105112</v>
      </c>
      <c r="F74" s="53">
        <v>103366</v>
      </c>
      <c r="G74" s="72">
        <f>IFERROR(((E74/F74)-1)*100,IF(E74+F74&lt;&gt;0,100,0))</f>
        <v>1.6891434320763121</v>
      </c>
    </row>
    <row r="75" spans="1:7" s="15" customFormat="1" ht="12" x14ac:dyDescent="0.2">
      <c r="A75" s="66" t="s">
        <v>54</v>
      </c>
      <c r="B75" s="54">
        <v>743220301.13100004</v>
      </c>
      <c r="C75" s="53">
        <v>487393583.12800002</v>
      </c>
      <c r="D75" s="72">
        <f>IFERROR(((B75/C75)-1)*100,IF(B75+C75&lt;&gt;0,100,0))</f>
        <v>52.488733306900023</v>
      </c>
      <c r="E75" s="53">
        <v>23146104108.078999</v>
      </c>
      <c r="F75" s="53">
        <v>19396938195.556</v>
      </c>
      <c r="G75" s="72">
        <f>IFERROR(((E75/F75)-1)*100,IF(E75+F75&lt;&gt;0,100,0))</f>
        <v>19.328648030553431</v>
      </c>
    </row>
    <row r="76" spans="1:7" s="15" customFormat="1" ht="12" x14ac:dyDescent="0.2">
      <c r="A76" s="66" t="s">
        <v>55</v>
      </c>
      <c r="B76" s="54">
        <v>639617525.34047997</v>
      </c>
      <c r="C76" s="53">
        <v>444851473.00401002</v>
      </c>
      <c r="D76" s="72">
        <f>IFERROR(((B76/C76)-1)*100,IF(B76+C76&lt;&gt;0,100,0))</f>
        <v>43.782265352803343</v>
      </c>
      <c r="E76" s="53">
        <v>21032693253.0984</v>
      </c>
      <c r="F76" s="53">
        <v>18230162598.443901</v>
      </c>
      <c r="G76" s="72">
        <f>IFERROR(((E76/F76)-1)*100,IF(E76+F76&lt;&gt;0,100,0))</f>
        <v>15.373042558017103</v>
      </c>
    </row>
    <row r="77" spans="1:7" s="15" customFormat="1" ht="12" x14ac:dyDescent="0.2">
      <c r="A77" s="66" t="s">
        <v>94</v>
      </c>
      <c r="B77" s="72">
        <f>IFERROR(B75/B74/1000,)</f>
        <v>252.0245171688708</v>
      </c>
      <c r="C77" s="72">
        <f>IFERROR(C75/C74/1000,)</f>
        <v>187.45907043384616</v>
      </c>
      <c r="D77" s="72">
        <f>IFERROR(((B77/C77)-1)*100,IF(B77+C77&lt;&gt;0,100,0))</f>
        <v>34.442423397063429</v>
      </c>
      <c r="E77" s="72">
        <f>IFERROR(E75/E74/1000,)</f>
        <v>220.20420226119757</v>
      </c>
      <c r="F77" s="72">
        <f>IFERROR(F75/F74/1000,)</f>
        <v>187.65298256250605</v>
      </c>
      <c r="G77" s="72">
        <f>IFERROR(((E77/F77)-1)*100,IF(E77+F77&lt;&gt;0,100,0))</f>
        <v>17.346497377332604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168</v>
      </c>
      <c r="C80" s="53">
        <v>130</v>
      </c>
      <c r="D80" s="72">
        <f>IFERROR(((B80/C80)-1)*100,IF(B80+C80&lt;&gt;0,100,0))</f>
        <v>29.230769230769237</v>
      </c>
      <c r="E80" s="53">
        <v>8206</v>
      </c>
      <c r="F80" s="53">
        <v>7505</v>
      </c>
      <c r="G80" s="72">
        <f>IFERROR(((E80/F80)-1)*100,IF(E80+F80&lt;&gt;0,100,0))</f>
        <v>9.3404397068620924</v>
      </c>
    </row>
    <row r="81" spans="1:7" s="15" customFormat="1" ht="12" x14ac:dyDescent="0.2">
      <c r="A81" s="66" t="s">
        <v>54</v>
      </c>
      <c r="B81" s="54">
        <v>28633217.662</v>
      </c>
      <c r="C81" s="53">
        <v>17400977.614999998</v>
      </c>
      <c r="D81" s="72">
        <f>IFERROR(((B81/C81)-1)*100,IF(B81+C81&lt;&gt;0,100,0))</f>
        <v>64.54947702086335</v>
      </c>
      <c r="E81" s="53">
        <v>960315886.99399996</v>
      </c>
      <c r="F81" s="53">
        <v>900703374.96200001</v>
      </c>
      <c r="G81" s="72">
        <f>IFERROR(((E81/F81)-1)*100,IF(E81+F81&lt;&gt;0,100,0))</f>
        <v>6.6184399536101335</v>
      </c>
    </row>
    <row r="82" spans="1:7" s="15" customFormat="1" ht="12" x14ac:dyDescent="0.2">
      <c r="A82" s="66" t="s">
        <v>55</v>
      </c>
      <c r="B82" s="54">
        <v>6925094.9995994903</v>
      </c>
      <c r="C82" s="53">
        <v>2357435.7155501698</v>
      </c>
      <c r="D82" s="72">
        <f>IFERROR(((B82/C82)-1)*100,IF(B82+C82&lt;&gt;0,100,0))</f>
        <v>193.75541203181172</v>
      </c>
      <c r="E82" s="53">
        <v>312969677.38047999</v>
      </c>
      <c r="F82" s="53">
        <v>339677605.07780498</v>
      </c>
      <c r="G82" s="72">
        <f>IFERROR(((E82/F82)-1)*100,IF(E82+F82&lt;&gt;0,100,0))</f>
        <v>-7.8627284513523961</v>
      </c>
    </row>
    <row r="83" spans="1:7" x14ac:dyDescent="0.2">
      <c r="A83" s="66" t="s">
        <v>94</v>
      </c>
      <c r="B83" s="72">
        <f>IFERROR(B81/B80/1000,)</f>
        <v>170.43581941666667</v>
      </c>
      <c r="C83" s="72">
        <f>IFERROR(C81/C80/1000,)</f>
        <v>133.85367396153845</v>
      </c>
      <c r="D83" s="72">
        <f>IFERROR(((B83/C83)-1)*100,IF(B83+C83&lt;&gt;0,100,0))</f>
        <v>27.329952456620465</v>
      </c>
      <c r="E83" s="72">
        <f>IFERROR(E81/E80/1000,)</f>
        <v>117.02606470801851</v>
      </c>
      <c r="F83" s="72">
        <f>IFERROR(F81/F80/1000,)</f>
        <v>120.01377414550301</v>
      </c>
      <c r="G83" s="72">
        <f>IFERROR(((E83/F83)-1)*100,IF(E83+F83&lt;&gt;0,100,0))</f>
        <v>-2.4894721116446528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9380</v>
      </c>
      <c r="C86" s="51">
        <f>C68+C74+C80</f>
        <v>8178</v>
      </c>
      <c r="D86" s="72">
        <f>IFERROR(((B86/C86)-1)*100,IF(B86+C86&lt;&gt;0,100,0))</f>
        <v>14.697970163854235</v>
      </c>
      <c r="E86" s="51">
        <f>E68+E74+E80</f>
        <v>360488</v>
      </c>
      <c r="F86" s="51">
        <f>F68+F74+F80</f>
        <v>360760</v>
      </c>
      <c r="G86" s="72">
        <f>IFERROR(((E86/F86)-1)*100,IF(E86+F86&lt;&gt;0,100,0))</f>
        <v>-7.5396385408577071E-2</v>
      </c>
    </row>
    <row r="87" spans="1:7" s="15" customFormat="1" ht="12" x14ac:dyDescent="0.2">
      <c r="A87" s="66" t="s">
        <v>54</v>
      </c>
      <c r="B87" s="51">
        <f t="shared" ref="B87:C87" si="1">B69+B75+B81</f>
        <v>1016878529.664</v>
      </c>
      <c r="C87" s="51">
        <f t="shared" si="1"/>
        <v>663194280.12800002</v>
      </c>
      <c r="D87" s="72">
        <f>IFERROR(((B87/C87)-1)*100,IF(B87+C87&lt;&gt;0,100,0))</f>
        <v>53.330413143451281</v>
      </c>
      <c r="E87" s="51">
        <f t="shared" ref="E87:F87" si="2">E69+E75+E81</f>
        <v>33153796863.762997</v>
      </c>
      <c r="F87" s="51">
        <f t="shared" si="2"/>
        <v>27735898357.182003</v>
      </c>
      <c r="G87" s="72">
        <f>IFERROR(((E87/F87)-1)*100,IF(E87+F87&lt;&gt;0,100,0))</f>
        <v>19.533885064076429</v>
      </c>
    </row>
    <row r="88" spans="1:7" s="15" customFormat="1" ht="12" x14ac:dyDescent="0.2">
      <c r="A88" s="66" t="s">
        <v>55</v>
      </c>
      <c r="B88" s="51">
        <f t="shared" ref="B88:C88" si="3">B70+B76+B82</f>
        <v>862594898.06132936</v>
      </c>
      <c r="C88" s="51">
        <f t="shared" si="3"/>
        <v>593415492.05483019</v>
      </c>
      <c r="D88" s="72">
        <f>IFERROR(((B88/C88)-1)*100,IF(B88+C88&lt;&gt;0,100,0))</f>
        <v>45.361034487725775</v>
      </c>
      <c r="E88" s="51">
        <f t="shared" ref="E88:F88" si="4">E70+E76+E82</f>
        <v>29478894255.411983</v>
      </c>
      <c r="F88" s="51">
        <f t="shared" si="4"/>
        <v>25690112118.991196</v>
      </c>
      <c r="G88" s="72">
        <f>IFERROR(((E88/F88)-1)*100,IF(E88+F88&lt;&gt;0,100,0))</f>
        <v>14.748017131540525</v>
      </c>
    </row>
    <row r="89" spans="1:7" x14ac:dyDescent="0.2">
      <c r="A89" s="66" t="s">
        <v>95</v>
      </c>
      <c r="B89" s="72">
        <f>IFERROR((B75/B87)*100,IF(B75+B87&lt;&gt;0,100,0))</f>
        <v>73.088405296213409</v>
      </c>
      <c r="C89" s="72">
        <f>IFERROR((C75/C87)*100,IF(C75+C87&lt;&gt;0,100,0))</f>
        <v>73.491825507591898</v>
      </c>
      <c r="D89" s="72">
        <f>IFERROR(((B89/C89)-1)*100,IF(B89+C89&lt;&gt;0,100,0))</f>
        <v>-0.54893208678945538</v>
      </c>
      <c r="E89" s="72">
        <f>IFERROR((E75/E87)*100,IF(E75+E87&lt;&gt;0,100,0))</f>
        <v>69.814338922301914</v>
      </c>
      <c r="F89" s="72">
        <f>IFERROR((F75/F87)*100,IF(F75+F87&lt;&gt;0,100,0))</f>
        <v>69.934414763721932</v>
      </c>
      <c r="G89" s="72">
        <f>IFERROR(((E89/F89)-1)*100,IF(E89+F89&lt;&gt;0,100,0))</f>
        <v>-0.17169778545470527</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97928986.207000002</v>
      </c>
      <c r="C97" s="106">
        <v>55623680.795999996</v>
      </c>
      <c r="D97" s="52">
        <f>B97-C97</f>
        <v>42305305.411000006</v>
      </c>
      <c r="E97" s="106">
        <v>4291367126.526</v>
      </c>
      <c r="F97" s="106">
        <v>2550930506.7059999</v>
      </c>
      <c r="G97" s="67">
        <f>E97-F97</f>
        <v>1740436619.8200002</v>
      </c>
    </row>
    <row r="98" spans="1:7" s="15" customFormat="1" ht="13.5" x14ac:dyDescent="0.2">
      <c r="A98" s="66" t="s">
        <v>88</v>
      </c>
      <c r="B98" s="53">
        <v>91371708.444000006</v>
      </c>
      <c r="C98" s="106">
        <v>62124803.163000003</v>
      </c>
      <c r="D98" s="52">
        <f>B98-C98</f>
        <v>29246905.281000003</v>
      </c>
      <c r="E98" s="106">
        <v>4273419675.3870001</v>
      </c>
      <c r="F98" s="106">
        <v>2511441221.2030001</v>
      </c>
      <c r="G98" s="67">
        <f>E98-F98</f>
        <v>1761978454.184</v>
      </c>
    </row>
    <row r="99" spans="1:7" s="15" customFormat="1" ht="12" x14ac:dyDescent="0.2">
      <c r="A99" s="68" t="s">
        <v>16</v>
      </c>
      <c r="B99" s="52">
        <f>B97-B98</f>
        <v>6557277.7629999965</v>
      </c>
      <c r="C99" s="52">
        <f>C97-C98</f>
        <v>-6501122.3670000061</v>
      </c>
      <c r="D99" s="69"/>
      <c r="E99" s="52">
        <f>E97-E98</f>
        <v>17947451.138999939</v>
      </c>
      <c r="F99" s="69">
        <f>F97-F98</f>
        <v>39489285.502999783</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32928507.217</v>
      </c>
      <c r="C102" s="106">
        <v>15010397.368000001</v>
      </c>
      <c r="D102" s="52">
        <f>B102-C102</f>
        <v>17918109.848999999</v>
      </c>
      <c r="E102" s="106">
        <v>1155541758.8329999</v>
      </c>
      <c r="F102" s="106">
        <v>845612752.199</v>
      </c>
      <c r="G102" s="67">
        <f>E102-F102</f>
        <v>309929006.63399994</v>
      </c>
    </row>
    <row r="103" spans="1:7" s="15" customFormat="1" ht="13.5" x14ac:dyDescent="0.2">
      <c r="A103" s="66" t="s">
        <v>88</v>
      </c>
      <c r="B103" s="53">
        <v>38516962.457999997</v>
      </c>
      <c r="C103" s="106">
        <v>19474779.377999999</v>
      </c>
      <c r="D103" s="52">
        <f>B103-C103</f>
        <v>19042183.079999998</v>
      </c>
      <c r="E103" s="106">
        <v>1320406465.575</v>
      </c>
      <c r="F103" s="106">
        <v>968318193.47300005</v>
      </c>
      <c r="G103" s="67">
        <f>E103-F103</f>
        <v>352088272.102</v>
      </c>
    </row>
    <row r="104" spans="1:7" s="25" customFormat="1" ht="12" x14ac:dyDescent="0.2">
      <c r="A104" s="68" t="s">
        <v>16</v>
      </c>
      <c r="B104" s="52">
        <f>B102-B103</f>
        <v>-5588455.2409999967</v>
      </c>
      <c r="C104" s="52">
        <f>C102-C103</f>
        <v>-4464382.0099999979</v>
      </c>
      <c r="D104" s="69"/>
      <c r="E104" s="52">
        <f>E102-E103</f>
        <v>-164864706.7420001</v>
      </c>
      <c r="F104" s="69">
        <f>F102-F103</f>
        <v>-122705441.27400005</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874.54003849103105</v>
      </c>
      <c r="C111" s="108">
        <v>815.85774006133101</v>
      </c>
      <c r="D111" s="72">
        <f>IFERROR(((B111/C111)-1)*100,IF(B111+C111&lt;&gt;0,100,0))</f>
        <v>7.1927121050893827</v>
      </c>
      <c r="E111" s="71"/>
      <c r="F111" s="107">
        <v>882.878230480409</v>
      </c>
      <c r="G111" s="107">
        <v>874.54003849103105</v>
      </c>
    </row>
    <row r="112" spans="1:7" s="15" customFormat="1" ht="12" x14ac:dyDescent="0.2">
      <c r="A112" s="66" t="s">
        <v>50</v>
      </c>
      <c r="B112" s="107">
        <v>862.04847698667595</v>
      </c>
      <c r="C112" s="108">
        <v>804.384803527028</v>
      </c>
      <c r="D112" s="72">
        <f>IFERROR(((B112/C112)-1)*100,IF(B112+C112&lt;&gt;0,100,0))</f>
        <v>7.1686676832788176</v>
      </c>
      <c r="E112" s="71"/>
      <c r="F112" s="107">
        <v>870.32265941254104</v>
      </c>
      <c r="G112" s="107">
        <v>862.04847698667595</v>
      </c>
    </row>
    <row r="113" spans="1:7" s="15" customFormat="1" ht="12" x14ac:dyDescent="0.2">
      <c r="A113" s="66" t="s">
        <v>51</v>
      </c>
      <c r="B113" s="107">
        <v>938.15092923531802</v>
      </c>
      <c r="C113" s="108">
        <v>872.767280504121</v>
      </c>
      <c r="D113" s="72">
        <f>IFERROR(((B113/C113)-1)*100,IF(B113+C113&lt;&gt;0,100,0))</f>
        <v>7.4915329884308379</v>
      </c>
      <c r="E113" s="71"/>
      <c r="F113" s="107">
        <v>946.31629314474606</v>
      </c>
      <c r="G113" s="107">
        <v>938.15092923531802</v>
      </c>
    </row>
    <row r="114" spans="1:7" s="25" customFormat="1" ht="12" x14ac:dyDescent="0.2">
      <c r="A114" s="68" t="s">
        <v>52</v>
      </c>
      <c r="B114" s="72"/>
      <c r="C114" s="71"/>
      <c r="D114" s="73"/>
      <c r="E114" s="71"/>
      <c r="F114" s="58"/>
      <c r="G114" s="58"/>
    </row>
    <row r="115" spans="1:7" s="15" customFormat="1" ht="12" x14ac:dyDescent="0.2">
      <c r="A115" s="66" t="s">
        <v>56</v>
      </c>
      <c r="B115" s="107">
        <v>682.34473955543899</v>
      </c>
      <c r="C115" s="108">
        <v>626.24179671424804</v>
      </c>
      <c r="D115" s="72">
        <f>IFERROR(((B115/C115)-1)*100,IF(B115+C115&lt;&gt;0,100,0))</f>
        <v>8.9586710972583852</v>
      </c>
      <c r="E115" s="71"/>
      <c r="F115" s="107">
        <v>684.694209927207</v>
      </c>
      <c r="G115" s="107">
        <v>682.34473955543899</v>
      </c>
    </row>
    <row r="116" spans="1:7" s="15" customFormat="1" ht="12" x14ac:dyDescent="0.2">
      <c r="A116" s="66" t="s">
        <v>57</v>
      </c>
      <c r="B116" s="107">
        <v>890.94536916039397</v>
      </c>
      <c r="C116" s="108">
        <v>814.31964816548202</v>
      </c>
      <c r="D116" s="72">
        <f>IFERROR(((B116/C116)-1)*100,IF(B116+C116&lt;&gt;0,100,0))</f>
        <v>9.4097841268519176</v>
      </c>
      <c r="E116" s="71"/>
      <c r="F116" s="107">
        <v>896.64388750206899</v>
      </c>
      <c r="G116" s="107">
        <v>890.94536916039397</v>
      </c>
    </row>
    <row r="117" spans="1:7" s="15" customFormat="1" ht="12" x14ac:dyDescent="0.2">
      <c r="A117" s="66" t="s">
        <v>59</v>
      </c>
      <c r="B117" s="107">
        <v>999.45790363179594</v>
      </c>
      <c r="C117" s="108">
        <v>928.78722469379602</v>
      </c>
      <c r="D117" s="72">
        <f>IFERROR(((B117/C117)-1)*100,IF(B117+C117&lt;&gt;0,100,0))</f>
        <v>7.6089202197304973</v>
      </c>
      <c r="E117" s="71"/>
      <c r="F117" s="107">
        <v>1009.47483312447</v>
      </c>
      <c r="G117" s="107">
        <v>999.45790363179594</v>
      </c>
    </row>
    <row r="118" spans="1:7" s="15" customFormat="1" ht="12" x14ac:dyDescent="0.2">
      <c r="A118" s="66" t="s">
        <v>58</v>
      </c>
      <c r="B118" s="107">
        <v>907.16332084247995</v>
      </c>
      <c r="C118" s="108">
        <v>867.845464884531</v>
      </c>
      <c r="D118" s="72">
        <f>IFERROR(((B118/C118)-1)*100,IF(B118+C118&lt;&gt;0,100,0))</f>
        <v>4.5305135014078068</v>
      </c>
      <c r="E118" s="71"/>
      <c r="F118" s="107">
        <v>918.04259372100603</v>
      </c>
      <c r="G118" s="107">
        <v>907.16332084247995</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95</v>
      </c>
      <c r="C127" s="53">
        <v>161</v>
      </c>
      <c r="D127" s="72">
        <f>IFERROR(((B127/C127)-1)*100,IF(B127+C127&lt;&gt;0,100,0))</f>
        <v>-40.993788819875775</v>
      </c>
      <c r="E127" s="53">
        <v>12963</v>
      </c>
      <c r="F127" s="53">
        <v>10746</v>
      </c>
      <c r="G127" s="72">
        <f>IFERROR(((E127/F127)-1)*100,IF(E127+F127&lt;&gt;0,100,0))</f>
        <v>20.630932439977666</v>
      </c>
    </row>
    <row r="128" spans="1:7" s="15" customFormat="1" ht="12" x14ac:dyDescent="0.2">
      <c r="A128" s="66" t="s">
        <v>74</v>
      </c>
      <c r="B128" s="54">
        <v>0</v>
      </c>
      <c r="C128" s="53">
        <v>5</v>
      </c>
      <c r="D128" s="72">
        <f>IFERROR(((B128/C128)-1)*100,IF(B128+C128&lt;&gt;0,100,0))</f>
        <v>-100</v>
      </c>
      <c r="E128" s="53">
        <v>251</v>
      </c>
      <c r="F128" s="53">
        <v>286</v>
      </c>
      <c r="G128" s="72">
        <f>IFERROR(((E128/F128)-1)*100,IF(E128+F128&lt;&gt;0,100,0))</f>
        <v>-12.23776223776224</v>
      </c>
    </row>
    <row r="129" spans="1:7" s="25" customFormat="1" ht="12" x14ac:dyDescent="0.2">
      <c r="A129" s="68" t="s">
        <v>34</v>
      </c>
      <c r="B129" s="69">
        <f>SUM(B126:B128)</f>
        <v>95</v>
      </c>
      <c r="C129" s="69">
        <f>SUM(C126:C128)</f>
        <v>166</v>
      </c>
      <c r="D129" s="72">
        <f>IFERROR(((B129/C129)-1)*100,IF(B129+C129&lt;&gt;0,100,0))</f>
        <v>-42.771084337349393</v>
      </c>
      <c r="E129" s="69">
        <f>SUM(E126:E128)</f>
        <v>13220</v>
      </c>
      <c r="F129" s="69">
        <f>SUM(F126:F128)</f>
        <v>11040</v>
      </c>
      <c r="G129" s="72">
        <f>IFERROR(((E129/F129)-1)*100,IF(E129+F129&lt;&gt;0,100,0))</f>
        <v>19.746376811594214</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10</v>
      </c>
      <c r="C132" s="53">
        <v>0</v>
      </c>
      <c r="D132" s="72">
        <f>IFERROR(((B132/C132)-1)*100,IF(B132+C132&lt;&gt;0,100,0))</f>
        <v>100</v>
      </c>
      <c r="E132" s="53">
        <v>148</v>
      </c>
      <c r="F132" s="53">
        <v>128</v>
      </c>
      <c r="G132" s="72">
        <f>IFERROR(((E132/F132)-1)*100,IF(E132+F132&lt;&gt;0,100,0))</f>
        <v>15.625</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10</v>
      </c>
      <c r="C134" s="69">
        <f>SUM(C132:C133)</f>
        <v>0</v>
      </c>
      <c r="D134" s="72">
        <f>IFERROR(((B134/C134)-1)*100,IF(B134+C134&lt;&gt;0,100,0))</f>
        <v>100</v>
      </c>
      <c r="E134" s="69">
        <f>SUM(E132:E133)</f>
        <v>148</v>
      </c>
      <c r="F134" s="69">
        <f>SUM(F132:F133)</f>
        <v>128</v>
      </c>
      <c r="G134" s="72">
        <f>IFERROR(((E134/F134)-1)*100,IF(E134+F134&lt;&gt;0,100,0))</f>
        <v>15.625</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43730</v>
      </c>
      <c r="C138" s="53">
        <v>28897</v>
      </c>
      <c r="D138" s="72">
        <f>IFERROR(((B138/C138)-1)*100,IF(B138+C138&lt;&gt;0,100,0))</f>
        <v>51.330587950306253</v>
      </c>
      <c r="E138" s="53">
        <v>10517655</v>
      </c>
      <c r="F138" s="53">
        <v>10144470</v>
      </c>
      <c r="G138" s="72">
        <f>IFERROR(((E138/F138)-1)*100,IF(E138+F138&lt;&gt;0,100,0))</f>
        <v>3.6787037666827338</v>
      </c>
    </row>
    <row r="139" spans="1:7" s="15" customFormat="1" ht="12" x14ac:dyDescent="0.2">
      <c r="A139" s="66" t="s">
        <v>74</v>
      </c>
      <c r="B139" s="54">
        <v>0</v>
      </c>
      <c r="C139" s="53">
        <v>142</v>
      </c>
      <c r="D139" s="72">
        <f>IFERROR(((B139/C139)-1)*100,IF(B139+C139&lt;&gt;0,100,0))</f>
        <v>-100</v>
      </c>
      <c r="E139" s="53">
        <v>11627</v>
      </c>
      <c r="F139" s="53">
        <v>12273</v>
      </c>
      <c r="G139" s="72">
        <f>IFERROR(((E139/F139)-1)*100,IF(E139+F139&lt;&gt;0,100,0))</f>
        <v>-5.2635867351095929</v>
      </c>
    </row>
    <row r="140" spans="1:7" s="15" customFormat="1" ht="12" x14ac:dyDescent="0.2">
      <c r="A140" s="68" t="s">
        <v>34</v>
      </c>
      <c r="B140" s="69">
        <f>SUM(B137:B139)</f>
        <v>43730</v>
      </c>
      <c r="C140" s="69">
        <f>SUM(C137:C139)</f>
        <v>29039</v>
      </c>
      <c r="D140" s="72">
        <f>IFERROR(((B140/C140)-1)*100,IF(B140+C140&lt;&gt;0,100,0))</f>
        <v>50.590585075243631</v>
      </c>
      <c r="E140" s="69">
        <f>SUM(E137:E139)</f>
        <v>10530112</v>
      </c>
      <c r="F140" s="69">
        <f>SUM(F137:F139)</f>
        <v>10157165</v>
      </c>
      <c r="G140" s="72">
        <f>IFERROR(((E140/F140)-1)*100,IF(E140+F140&lt;&gt;0,100,0))</f>
        <v>3.6717627408829223</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10213</v>
      </c>
      <c r="C143" s="53">
        <v>0</v>
      </c>
      <c r="D143" s="72">
        <f>IFERROR(((B143/C143)-1)*100,)</f>
        <v>0</v>
      </c>
      <c r="E143" s="53">
        <v>109666</v>
      </c>
      <c r="F143" s="53">
        <v>158299</v>
      </c>
      <c r="G143" s="72">
        <f>IFERROR(((E143/F143)-1)*100,)</f>
        <v>-30.722240822746826</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10213</v>
      </c>
      <c r="C145" s="69">
        <f>SUM(C143:C144)</f>
        <v>0</v>
      </c>
      <c r="D145" s="72">
        <f>IFERROR(((B145/C145)-1)*100,)</f>
        <v>0</v>
      </c>
      <c r="E145" s="69">
        <f>SUM(E143:E144)</f>
        <v>109666</v>
      </c>
      <c r="F145" s="69">
        <f>SUM(F143:F144)</f>
        <v>158299</v>
      </c>
      <c r="G145" s="72">
        <f>IFERROR(((E145/F145)-1)*100,)</f>
        <v>-30.722240822746826</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3817897.0509700002</v>
      </c>
      <c r="C149" s="53">
        <v>2379211.7608099999</v>
      </c>
      <c r="D149" s="72">
        <f>IFERROR(((B149/C149)-1)*100,IF(B149+C149&lt;&gt;0,100,0))</f>
        <v>60.468988673383215</v>
      </c>
      <c r="E149" s="53">
        <v>915755979.81903994</v>
      </c>
      <c r="F149" s="53">
        <v>903162763.75352001</v>
      </c>
      <c r="G149" s="72">
        <f>IFERROR(((E149/F149)-1)*100,IF(E149+F149&lt;&gt;0,100,0))</f>
        <v>1.3943462431049269</v>
      </c>
    </row>
    <row r="150" spans="1:7" x14ac:dyDescent="0.2">
      <c r="A150" s="66" t="s">
        <v>74</v>
      </c>
      <c r="B150" s="54">
        <v>0</v>
      </c>
      <c r="C150" s="53">
        <v>1189955.3799999999</v>
      </c>
      <c r="D150" s="72">
        <f>IFERROR(((B150/C150)-1)*100,IF(B150+C150&lt;&gt;0,100,0))</f>
        <v>-100</v>
      </c>
      <c r="E150" s="53">
        <v>77333339.620000005</v>
      </c>
      <c r="F150" s="53">
        <v>81234447.280000001</v>
      </c>
      <c r="G150" s="72">
        <f>IFERROR(((E150/F150)-1)*100,IF(E150+F150&lt;&gt;0,100,0))</f>
        <v>-4.8022825176043948</v>
      </c>
    </row>
    <row r="151" spans="1:7" s="15" customFormat="1" ht="12" x14ac:dyDescent="0.2">
      <c r="A151" s="68" t="s">
        <v>34</v>
      </c>
      <c r="B151" s="69">
        <f>SUM(B148:B150)</f>
        <v>3817897.0509700002</v>
      </c>
      <c r="C151" s="69">
        <f>SUM(C148:C150)</f>
        <v>3569167.1408099998</v>
      </c>
      <c r="D151" s="72">
        <f>IFERROR(((B151/C151)-1)*100,IF(B151+C151&lt;&gt;0,100,0))</f>
        <v>6.9688501643986545</v>
      </c>
      <c r="E151" s="69">
        <f>SUM(E148:E150)</f>
        <v>993108398.19654</v>
      </c>
      <c r="F151" s="69">
        <f>SUM(F148:F150)</f>
        <v>984407053.28051996</v>
      </c>
      <c r="G151" s="72">
        <f>IFERROR(((E151/F151)-1)*100,IF(E151+F151&lt;&gt;0,100,0))</f>
        <v>0.88391736802606591</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20557.323059999999</v>
      </c>
      <c r="C154" s="53">
        <v>0</v>
      </c>
      <c r="D154" s="72">
        <f>IFERROR(((B154/C154)-1)*100,IF(B154+C154&lt;&gt;0,100,0))</f>
        <v>100</v>
      </c>
      <c r="E154" s="53">
        <v>146890.81037180001</v>
      </c>
      <c r="F154" s="53">
        <v>309073.33104999998</v>
      </c>
      <c r="G154" s="72">
        <f>IFERROR(((E154/F154)-1)*100,IF(E154+F154&lt;&gt;0,100,0))</f>
        <v>-52.473799705469595</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20557.323059999999</v>
      </c>
      <c r="C156" s="69">
        <f>SUM(C154:C155)</f>
        <v>0</v>
      </c>
      <c r="D156" s="72">
        <f>IFERROR(((B156/C156)-1)*100,IF(B156+C156&lt;&gt;0,100,0))</f>
        <v>100</v>
      </c>
      <c r="E156" s="69">
        <f>SUM(E154:E155)</f>
        <v>146890.81037180001</v>
      </c>
      <c r="F156" s="69">
        <f>SUM(F154:F155)</f>
        <v>309073.33104999998</v>
      </c>
      <c r="G156" s="72">
        <f>IFERROR(((E156/F156)-1)*100,IF(E156+F156&lt;&gt;0,100,0))</f>
        <v>-52.473799705469595</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1323460</v>
      </c>
      <c r="C160" s="53">
        <v>1320288</v>
      </c>
      <c r="D160" s="72">
        <f>IFERROR(((B160/C160)-1)*100,IF(B160+C160&lt;&gt;0,100,0))</f>
        <v>0.24025061198769126</v>
      </c>
      <c r="E160" s="65"/>
      <c r="F160" s="65"/>
      <c r="G160" s="52"/>
    </row>
    <row r="161" spans="1:7" s="15" customFormat="1" ht="12" x14ac:dyDescent="0.2">
      <c r="A161" s="66" t="s">
        <v>74</v>
      </c>
      <c r="B161" s="54">
        <v>1401</v>
      </c>
      <c r="C161" s="53">
        <v>1692</v>
      </c>
      <c r="D161" s="72">
        <f>IFERROR(((B161/C161)-1)*100,IF(B161+C161&lt;&gt;0,100,0))</f>
        <v>-17.198581560283689</v>
      </c>
      <c r="E161" s="65"/>
      <c r="F161" s="65"/>
      <c r="G161" s="52"/>
    </row>
    <row r="162" spans="1:7" s="25" customFormat="1" ht="12" x14ac:dyDescent="0.2">
      <c r="A162" s="68" t="s">
        <v>34</v>
      </c>
      <c r="B162" s="69">
        <f>SUM(B159:B161)</f>
        <v>1324861</v>
      </c>
      <c r="C162" s="69">
        <f>SUM(C159:C161)</f>
        <v>1322395</v>
      </c>
      <c r="D162" s="72">
        <f>IFERROR(((B162/C162)-1)*100,IF(B162+C162&lt;&gt;0,100,0))</f>
        <v>0.18647983393766943</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132374</v>
      </c>
      <c r="C165" s="53">
        <v>51695</v>
      </c>
      <c r="D165" s="72">
        <f>IFERROR(((B165/C165)-1)*100,IF(B165+C165&lt;&gt;0,100,0))</f>
        <v>156.06731792242962</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132374</v>
      </c>
      <c r="C167" s="69">
        <f>SUM(C165:C166)</f>
        <v>51695</v>
      </c>
      <c r="D167" s="72">
        <f>IFERROR(((B167/C167)-1)*100,IF(B167+C167&lt;&gt;0,100,0))</f>
        <v>156.06731792242962</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26690</v>
      </c>
      <c r="C175" s="87">
        <v>16868</v>
      </c>
      <c r="D175" s="72">
        <f>IFERROR(((B175/C175)-1)*100,IF(B175+C175&lt;&gt;0,100,0))</f>
        <v>58.228598529760504</v>
      </c>
      <c r="E175" s="87">
        <v>944490</v>
      </c>
      <c r="F175" s="87">
        <v>752166</v>
      </c>
      <c r="G175" s="72">
        <f>IFERROR(((E175/F175)-1)*100,IF(E175+F175&lt;&gt;0,100,0))</f>
        <v>25.569355700736264</v>
      </c>
    </row>
    <row r="176" spans="1:7" x14ac:dyDescent="0.2">
      <c r="A176" s="66" t="s">
        <v>32</v>
      </c>
      <c r="B176" s="86">
        <v>131584</v>
      </c>
      <c r="C176" s="87">
        <v>103170</v>
      </c>
      <c r="D176" s="72">
        <f t="shared" ref="D176:D178" si="5">IFERROR(((B176/C176)-1)*100,IF(B176+C176&lt;&gt;0,100,0))</f>
        <v>27.540951827081518</v>
      </c>
      <c r="E176" s="87">
        <v>5137730</v>
      </c>
      <c r="F176" s="87">
        <v>4869436</v>
      </c>
      <c r="G176" s="72">
        <f>IFERROR(((E176/F176)-1)*100,IF(E176+F176&lt;&gt;0,100,0))</f>
        <v>5.5097551338594508</v>
      </c>
    </row>
    <row r="177" spans="1:7" x14ac:dyDescent="0.2">
      <c r="A177" s="66" t="s">
        <v>92</v>
      </c>
      <c r="B177" s="86">
        <v>54007714</v>
      </c>
      <c r="C177" s="87">
        <v>48262346</v>
      </c>
      <c r="D177" s="72">
        <f t="shared" si="5"/>
        <v>11.904452386131425</v>
      </c>
      <c r="E177" s="87">
        <v>2054505750</v>
      </c>
      <c r="F177" s="87">
        <v>2050737082</v>
      </c>
      <c r="G177" s="72">
        <f>IFERROR(((E177/F177)-1)*100,IF(E177+F177&lt;&gt;0,100,0))</f>
        <v>0.18377138800866888</v>
      </c>
    </row>
    <row r="178" spans="1:7" x14ac:dyDescent="0.2">
      <c r="A178" s="66" t="s">
        <v>93</v>
      </c>
      <c r="B178" s="86">
        <v>225658</v>
      </c>
      <c r="C178" s="87">
        <v>243904</v>
      </c>
      <c r="D178" s="72">
        <f t="shared" si="5"/>
        <v>-7.4808121228024156</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746</v>
      </c>
      <c r="C181" s="87">
        <v>704</v>
      </c>
      <c r="D181" s="72">
        <f t="shared" ref="D181:D184" si="6">IFERROR(((B181/C181)-1)*100,IF(B181+C181&lt;&gt;0,100,0))</f>
        <v>5.9659090909090828</v>
      </c>
      <c r="E181" s="87">
        <v>24948</v>
      </c>
      <c r="F181" s="87">
        <v>28578</v>
      </c>
      <c r="G181" s="72">
        <f t="shared" ref="G181" si="7">IFERROR(((E181/F181)-1)*100,IF(E181+F181&lt;&gt;0,100,0))</f>
        <v>-12.702078521939953</v>
      </c>
    </row>
    <row r="182" spans="1:7" x14ac:dyDescent="0.2">
      <c r="A182" s="66" t="s">
        <v>32</v>
      </c>
      <c r="B182" s="86">
        <v>7214</v>
      </c>
      <c r="C182" s="87">
        <v>9606</v>
      </c>
      <c r="D182" s="72">
        <f t="shared" si="6"/>
        <v>-24.901103476993548</v>
      </c>
      <c r="E182" s="87">
        <v>306650</v>
      </c>
      <c r="F182" s="87">
        <v>401374</v>
      </c>
      <c r="G182" s="72">
        <f t="shared" ref="G182" si="8">IFERROR(((E182/F182)-1)*100,IF(E182+F182&lt;&gt;0,100,0))</f>
        <v>-23.599934225933914</v>
      </c>
    </row>
    <row r="183" spans="1:7" x14ac:dyDescent="0.2">
      <c r="A183" s="66" t="s">
        <v>92</v>
      </c>
      <c r="B183" s="86">
        <v>97090</v>
      </c>
      <c r="C183" s="87">
        <v>182660</v>
      </c>
      <c r="D183" s="72">
        <f t="shared" si="6"/>
        <v>-46.846600240884705</v>
      </c>
      <c r="E183" s="87">
        <v>3927722</v>
      </c>
      <c r="F183" s="87">
        <v>7822510</v>
      </c>
      <c r="G183" s="72">
        <f t="shared" ref="G183" si="9">IFERROR(((E183/F183)-1)*100,IF(E183+F183&lt;&gt;0,100,0))</f>
        <v>-49.78949211953708</v>
      </c>
    </row>
    <row r="184" spans="1:7" x14ac:dyDescent="0.2">
      <c r="A184" s="66" t="s">
        <v>93</v>
      </c>
      <c r="B184" s="86">
        <v>63652</v>
      </c>
      <c r="C184" s="87">
        <v>82686</v>
      </c>
      <c r="D184" s="72">
        <f t="shared" si="6"/>
        <v>-23.019616380040155</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2023-09-26T06:46:48Z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