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57EF359-6BD4-4522-A8F8-511A3034E9E2}" xr6:coauthVersionLast="47" xr6:coauthVersionMax="47" xr10:uidLastSave="{00000000-0000-0000-0000-000000000000}"/>
  <bookViews>
    <workbookView xWindow="1965" yWindow="2520" windowWidth="15315" windowHeight="98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<sst xmlns="http://schemas.openxmlformats.org/spreadsheetml/2006/main" count="270" uniqueCount="102">
  <si>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</si>
  <si>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</si>
  <si>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</si>
  <si>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</si>
  <si>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</si>
  <si>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</si>
  <si>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</si>
  <si>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</si>
  <si>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</si>
  <si>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</si>
  <si>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</si>
  <si>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</si>
  <si>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</si>
  <si>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</si>
  <si>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</si>
  <si>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</si>
  <si>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</si>
  <si>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</si>
  <si>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</si>
  <si>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</si>
  <si>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</si>
  <si>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</si>
  <si>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</si>
  <si>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</si>
  <si>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</si>
  <si>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</si>
  <si>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</si>
  <si>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</si>
  <si>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</si>
  <si>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</si>
  <si>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</si>
  <si>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</si>
  <si>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</si>
  <si>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</si>
  <si>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</si>
  <si>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</si>
  <si>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</si>
  <si>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</si>
  <si>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</si>
  <si>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</si>
  <si>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</si>
  <si>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</si>
  <si>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</si>
  <si>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</si>
  <si>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</si>
  <si>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</si>
  <si>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</si>
  <si>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</si>
  <si>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</si>
  <si>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</si>
  <si>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</si>
  <si>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</si>
  <si>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</si>
  <si>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</si>
  <si>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</si>
  <si>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</si>
  <si>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</si>
  <si>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</si>
  <si>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</si>
  <si>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</si>
  <si>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</si>
  <si>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</si>
  <si>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</si>
  <si>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</si>
  <si>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</si>
  <si>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</si>
  <si>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</si>
  <si>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</si>
  <si>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</si>
  <si>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</si>
  <si>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</si>
  <si>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</si>
  <si>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</si>
  <si>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</si>
  <si>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</si>
  <si>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</si>
  <si>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</si>
  <si>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</si>
  <si>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</si>
  <si>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</si>
  <si>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</si>
  <si>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</si>
  <si>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</si>
  <si>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</si>
  <si>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</si>
  <si>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</si>
  <si>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</si>
  <si>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</si>
  <si>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</si>
  <si>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</si>
  <si>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</si>
  <si>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</si>
  <si>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</si>
  <si>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</si>
  <si>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</si>
  <si>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</si>
  <si>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</si>
  <si>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</si>
  <si>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</si>
  <si>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29 September 2023</t>
  </si>
  <si>
    <t>29.09.2023</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</si>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</sst>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1310299</v>
      </c>
      <c r="C11" s="54">
        <v>1920996</v>
      </c>
      <c r="D11" s="72">
        <f>IFERROR(((B11/C11)-1)*100,IF(B11+C11&lt;&gt;0,100,0))</f>
        <v>-31.790644020081249</v>
      </c>
      <c r="E11" s="54">
        <v>59326696</v>
      </c>
      <c r="F11" s="54">
        <v>61564441</v>
      </c>
      <c r="G11" s="72">
        <f>IFERROR(((E11/F11)-1)*100,IF(E11+F11&lt;&gt;0,100,0))</f>
        <v>-3.6348011346354903</v>
      </c>
    </row>
    <row r="12" spans="1:7" s="15" customFormat="1" ht="12" x14ac:dyDescent="0.2">
      <c r="A12" s="51" t="s">
        <v>9</v>
      </c>
      <c r="B12" s="54">
        <v>1093399.558</v>
      </c>
      <c r="C12" s="54">
        <v>1836147.162</v>
      </c>
      <c r="D12" s="72">
        <f>IFERROR(((B12/C12)-1)*100,IF(B12+C12&lt;&gt;0,100,0))</f>
        <v>-40.451420200490453</v>
      </c>
      <c r="E12" s="54">
        <v>57487317.544</v>
      </c>
      <c r="F12" s="54">
        <v>62286587.388999999</v>
      </c>
      <c r="G12" s="72">
        <f>IFERROR(((E12/F12)-1)*100,IF(E12+F12&lt;&gt;0,100,0))</f>
        <v>-7.7051417426788777</v>
      </c>
    </row>
    <row r="13" spans="1:7" s="15" customFormat="1" ht="12" x14ac:dyDescent="0.2">
      <c r="A13" s="51" t="s">
        <v>10</v>
      </c>
      <c r="B13" s="54">
        <v>74130371.024775207</v>
      </c>
      <c r="C13" s="54">
        <v>135362706.460841</v>
      </c>
      <c r="D13" s="72">
        <f>IFERROR(((B13/C13)-1)*100,IF(B13+C13&lt;&gt;0,100,0))</f>
        <v>-45.235749961736815</v>
      </c>
      <c r="E13" s="54">
        <v>4157265041.5447502</v>
      </c>
      <c r="F13" s="54">
        <v>4555333436.5432301</v>
      </c>
      <c r="G13" s="72">
        <f>IFERROR(((E13/F13)-1)*100,IF(E13+F13&lt;&gt;0,100,0))</f>
        <v>-8.7385127904171629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274</v>
      </c>
      <c r="C16" s="54">
        <v>377</v>
      </c>
      <c r="D16" s="72">
        <f>IFERROR(((B16/C16)-1)*100,IF(B16+C16&lt;&gt;0,100,0))</f>
        <v>-27.320954907161799</v>
      </c>
      <c r="E16" s="54">
        <v>14388</v>
      </c>
      <c r="F16" s="54">
        <v>15757</v>
      </c>
      <c r="G16" s="72">
        <f>IFERROR(((E16/F16)-1)*100,IF(E16+F16&lt;&gt;0,100,0))</f>
        <v>-8.688202068921747</v>
      </c>
    </row>
    <row r="17" spans="1:7" s="15" customFormat="1" ht="12" x14ac:dyDescent="0.2">
      <c r="A17" s="51" t="s">
        <v>9</v>
      </c>
      <c r="B17" s="54">
        <v>99947.695999999996</v>
      </c>
      <c r="C17" s="54">
        <v>132256.12400000001</v>
      </c>
      <c r="D17" s="72">
        <f>IFERROR(((B17/C17)-1)*100,IF(B17+C17&lt;&gt;0,100,0))</f>
        <v>-24.428682032145453</v>
      </c>
      <c r="E17" s="54">
        <v>6419476.3779999996</v>
      </c>
      <c r="F17" s="54">
        <v>6337033.2970000003</v>
      </c>
      <c r="G17" s="72">
        <f>IFERROR(((E17/F17)-1)*100,IF(E17+F17&lt;&gt;0,100,0))</f>
        <v>1.3009728233403628</v>
      </c>
    </row>
    <row r="18" spans="1:7" s="15" customFormat="1" ht="12" x14ac:dyDescent="0.2">
      <c r="A18" s="51" t="s">
        <v>10</v>
      </c>
      <c r="B18" s="54">
        <v>5648126.8020601999</v>
      </c>
      <c r="C18" s="54">
        <v>10901702.055191301</v>
      </c>
      <c r="D18" s="72">
        <f>IFERROR(((B18/C18)-1)*100,IF(B18+C18&lt;&gt;0,100,0))</f>
        <v>-48.190413079849229</v>
      </c>
      <c r="E18" s="54">
        <v>365422430.46875799</v>
      </c>
      <c r="F18" s="54">
        <v>445812329.264651</v>
      </c>
      <c r="G18" s="72">
        <f>IFERROR(((E18/F18)-1)*100,IF(E18+F18&lt;&gt;0,100,0))</f>
        <v>-18.032228702264209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12134833.418880001</v>
      </c>
      <c r="C24" s="53">
        <v>19903639.334830001</v>
      </c>
      <c r="D24" s="52">
        <f>B24-C24</f>
        <v>-7768805.9159500003</v>
      </c>
      <c r="E24" s="54">
        <v>571199066.65470004</v>
      </c>
      <c r="F24" s="54">
        <v>711204772.20194995</v>
      </c>
      <c r="G24" s="52">
        <f>E24-F24</f>
        <v>-140005705.54724991</v>
      </c>
    </row>
    <row r="25" spans="1:7" s="15" customFormat="1" ht="12" x14ac:dyDescent="0.2">
      <c r="A25" s="55" t="s">
        <v>15</v>
      </c>
      <c r="B25" s="53">
        <v>13176557.24454</v>
      </c>
      <c r="C25" s="53">
        <v>23206900.748550002</v>
      </c>
      <c r="D25" s="52">
        <f>B25-C25</f>
        <v>-10030343.504010001</v>
      </c>
      <c r="E25" s="54">
        <v>670863318.11032999</v>
      </c>
      <c r="F25" s="54">
        <v>781084365.46930003</v>
      </c>
      <c r="G25" s="52">
        <f>E25-F25</f>
        <v>-110221047.35897005</v>
      </c>
    </row>
    <row r="26" spans="1:7" s="25" customFormat="1" ht="12" x14ac:dyDescent="0.2">
      <c r="A26" s="56" t="s">
        <v>16</v>
      </c>
      <c r="B26" s="57">
        <f>B24-B25</f>
        <v>-1041723.8256599996</v>
      </c>
      <c r="C26" s="57">
        <f>C24-C25</f>
        <v>-3303261.4137200005</v>
      </c>
      <c r="D26" s="57"/>
      <c r="E26" s="57">
        <f>E24-E25</f>
        <v>-99664251.455629945</v>
      </c>
      <c r="F26" s="57">
        <f>F24-F25</f>
        <v>-69879593.267350078</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72382.891302539996</v>
      </c>
      <c r="C33" s="103">
        <v>63726.370842169999</v>
      </c>
      <c r="D33" s="72">
        <f t="shared" ref="D33:D42" si="0">IFERROR(((B33/C33)-1)*100,IF(B33+C33&lt;&gt;0,100,0))</f>
        <v>13.583890540086529</v>
      </c>
      <c r="E33" s="51"/>
      <c r="F33" s="103">
        <v>73398.78</v>
      </c>
      <c r="G33" s="103">
        <v>71661.710000000006</v>
      </c>
    </row>
    <row r="34" spans="1:7" s="15" customFormat="1" ht="12" x14ac:dyDescent="0.2">
      <c r="A34" s="51" t="s">
        <v>23</v>
      </c>
      <c r="B34" s="103">
        <v>73840.566422470001</v>
      </c>
      <c r="C34" s="103">
        <v>71934.187928069994</v>
      </c>
      <c r="D34" s="72">
        <f t="shared" si="0"/>
        <v>2.6501703144355737</v>
      </c>
      <c r="E34" s="51"/>
      <c r="F34" s="103">
        <v>74648.11</v>
      </c>
      <c r="G34" s="103">
        <v>72845.91</v>
      </c>
    </row>
    <row r="35" spans="1:7" s="15" customFormat="1" ht="12" x14ac:dyDescent="0.2">
      <c r="A35" s="51" t="s">
        <v>24</v>
      </c>
      <c r="B35" s="103">
        <v>67872.245374270002</v>
      </c>
      <c r="C35" s="103">
        <v>66766.277715620003</v>
      </c>
      <c r="D35" s="72">
        <f t="shared" si="0"/>
        <v>1.6564764376421959</v>
      </c>
      <c r="E35" s="51"/>
      <c r="F35" s="103">
        <v>68338.990000000005</v>
      </c>
      <c r="G35" s="103">
        <v>67374.080000000002</v>
      </c>
    </row>
    <row r="36" spans="1:7" s="15" customFormat="1" ht="12" x14ac:dyDescent="0.2">
      <c r="A36" s="51" t="s">
        <v>25</v>
      </c>
      <c r="B36" s="103">
        <v>66500.109629910003</v>
      </c>
      <c r="C36" s="103">
        <v>57389.697352319999</v>
      </c>
      <c r="D36" s="72">
        <f t="shared" si="0"/>
        <v>15.874647711871436</v>
      </c>
      <c r="E36" s="51"/>
      <c r="F36" s="103">
        <v>67680.649999999994</v>
      </c>
      <c r="G36" s="103">
        <v>65798.64</v>
      </c>
    </row>
    <row r="37" spans="1:7" s="15" customFormat="1" ht="12" x14ac:dyDescent="0.2">
      <c r="A37" s="51" t="s">
        <v>79</v>
      </c>
      <c r="B37" s="103">
        <v>57554.842556739997</v>
      </c>
      <c r="C37" s="103">
        <v>60230.232036300004</v>
      </c>
      <c r="D37" s="72">
        <f t="shared" si="0"/>
        <v>-4.4419378592922998</v>
      </c>
      <c r="E37" s="51"/>
      <c r="F37" s="103">
        <v>58366.89</v>
      </c>
      <c r="G37" s="103">
        <v>56446.34</v>
      </c>
    </row>
    <row r="38" spans="1:7" s="15" customFormat="1" ht="12" x14ac:dyDescent="0.2">
      <c r="A38" s="51" t="s">
        <v>26</v>
      </c>
      <c r="B38" s="103">
        <v>98306.602570949995</v>
      </c>
      <c r="C38" s="103">
        <v>77399.551519760003</v>
      </c>
      <c r="D38" s="72">
        <f t="shared" si="0"/>
        <v>27.01185037984677</v>
      </c>
      <c r="E38" s="51"/>
      <c r="F38" s="103">
        <v>99904.85</v>
      </c>
      <c r="G38" s="103">
        <v>97326.05</v>
      </c>
    </row>
    <row r="39" spans="1:7" s="15" customFormat="1" ht="12" x14ac:dyDescent="0.2">
      <c r="A39" s="51" t="s">
        <v>27</v>
      </c>
      <c r="B39" s="103">
        <v>16135.83870884</v>
      </c>
      <c r="C39" s="103">
        <v>13795.88678364</v>
      </c>
      <c r="D39" s="72">
        <f t="shared" si="0"/>
        <v>16.961228820570319</v>
      </c>
      <c r="E39" s="51"/>
      <c r="F39" s="103">
        <v>16423.02</v>
      </c>
      <c r="G39" s="103">
        <v>16032</v>
      </c>
    </row>
    <row r="40" spans="1:7" s="15" customFormat="1" ht="12" x14ac:dyDescent="0.2">
      <c r="A40" s="51" t="s">
        <v>28</v>
      </c>
      <c r="B40" s="103">
        <v>97768.80974235</v>
      </c>
      <c r="C40" s="103">
        <v>77714.926156939997</v>
      </c>
      <c r="D40" s="72">
        <f t="shared" si="0"/>
        <v>25.804416959635979</v>
      </c>
      <c r="E40" s="51"/>
      <c r="F40" s="103">
        <v>99613.119999999995</v>
      </c>
      <c r="G40" s="103">
        <v>97035.12</v>
      </c>
    </row>
    <row r="41" spans="1:7" s="15" customFormat="1" ht="12" x14ac:dyDescent="0.2">
      <c r="A41" s="51" t="s">
        <v>29</v>
      </c>
      <c r="B41" s="59"/>
      <c r="C41" s="59"/>
      <c r="D41" s="72">
        <f t="shared" si="0"/>
        <v>0</v>
      </c>
      <c r="E41" s="51"/>
      <c r="F41" s="59"/>
      <c r="G41" s="59"/>
    </row>
    <row r="42" spans="1:7" s="15" customFormat="1" ht="12" x14ac:dyDescent="0.2">
      <c r="A42" s="51" t="s">
        <v>78</v>
      </c>
      <c r="B42" s="103">
        <v>752.20257446999994</v>
      </c>
      <c r="C42" s="103">
        <v>1109.38570213</v>
      </c>
      <c r="D42" s="72">
        <f t="shared" si="0"/>
        <v>-32.196478373050518</v>
      </c>
      <c r="E42" s="51"/>
      <c r="F42" s="103">
        <v>777.03</v>
      </c>
      <c r="G42" s="103">
        <v>750.54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18512.373894856999</v>
      </c>
      <c r="D48" s="59"/>
      <c r="E48" s="104">
        <v>18476.772383794301</v>
      </c>
      <c r="F48" s="59"/>
      <c r="G48" s="72">
        <f>IFERROR(((C48/E48)-1)*100,IF(C48+E48&lt;&gt;0,100,0))</f>
        <v>0.19268252226738447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975</v>
      </c>
      <c r="D54" s="62"/>
      <c r="E54" s="105">
        <v>257756</v>
      </c>
      <c r="F54" s="105">
        <v>23860589.522599999</v>
      </c>
      <c r="G54" s="105">
        <v>8017064.9280000003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6037</v>
      </c>
      <c r="C68" s="53">
        <v>7401</v>
      </c>
      <c r="D68" s="72">
        <f>IFERROR(((B68/C68)-1)*100,IF(B68+C68&lt;&gt;0,100,0))</f>
        <v>-18.429941899743273</v>
      </c>
      <c r="E68" s="53">
        <v>253297</v>
      </c>
      <c r="F68" s="53">
        <v>257290</v>
      </c>
      <c r="G68" s="72">
        <f>IFERROR(((E68/F68)-1)*100,IF(E68+F68&lt;&gt;0,100,0))</f>
        <v>-1.5519452757588703</v>
      </c>
    </row>
    <row r="69" spans="1:7" s="15" customFormat="1" ht="12" x14ac:dyDescent="0.2">
      <c r="A69" s="66" t="s">
        <v>54</v>
      </c>
      <c r="B69" s="54">
        <v>218067428.20199999</v>
      </c>
      <c r="C69" s="53">
        <v>215857934.56200001</v>
      </c>
      <c r="D69" s="72">
        <f>IFERROR(((B69/C69)-1)*100,IF(B69+C69&lt;&gt;0,100,0))</f>
        <v>1.0235869459620739</v>
      </c>
      <c r="E69" s="53">
        <v>9267132228.4080009</v>
      </c>
      <c r="F69" s="53">
        <v>7654114721.2259998</v>
      </c>
      <c r="G69" s="72">
        <f>IFERROR(((E69/F69)-1)*100,IF(E69+F69&lt;&gt;0,100,0))</f>
        <v>21.073861131305804</v>
      </c>
    </row>
    <row r="70" spans="1:7" s="15" customFormat="1" ht="12" x14ac:dyDescent="0.2">
      <c r="A70" s="66" t="s">
        <v>55</v>
      </c>
      <c r="B70" s="54">
        <v>185856914.09286001</v>
      </c>
      <c r="C70" s="53">
        <v>203389895.85429999</v>
      </c>
      <c r="D70" s="72">
        <f>IFERROR(((B70/C70)-1)*100,IF(B70+C70&lt;&gt;0,100,0))</f>
        <v>-8.6203799297876031</v>
      </c>
      <c r="E70" s="53">
        <v>8320315959.6791897</v>
      </c>
      <c r="F70" s="53">
        <v>7323661811.3238001</v>
      </c>
      <c r="G70" s="72">
        <f>IFERROR(((E70/F70)-1)*100,IF(E70+F70&lt;&gt;0,100,0))</f>
        <v>13.608686119481494</v>
      </c>
    </row>
    <row r="71" spans="1:7" s="15" customFormat="1" ht="12" x14ac:dyDescent="0.2">
      <c r="A71" s="66" t="s">
        <v>94</v>
      </c>
      <c r="B71" s="72">
        <f>IFERROR(B69/B68/1000,)</f>
        <v>36.121820142786149</v>
      </c>
      <c r="C71" s="72">
        <f>IFERROR(C69/C68/1000,)</f>
        <v>29.166049798946091</v>
      </c>
      <c r="D71" s="72">
        <f>IFERROR(((B71/C71)-1)*100,IF(B71+C71&lt;&gt;0,100,0))</f>
        <v>23.848859862028359</v>
      </c>
      <c r="E71" s="72">
        <f>IFERROR(E69/E68/1000,)</f>
        <v>36.586032319403706</v>
      </c>
      <c r="F71" s="72">
        <f>IFERROR(F69/F68/1000,)</f>
        <v>29.748978666975006</v>
      </c>
      <c r="G71" s="72">
        <f>IFERROR(((E71/F71)-1)*100,IF(E71+F71&lt;&gt;0,100,0))</f>
        <v>22.982481949938883</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2452</v>
      </c>
      <c r="C74" s="53">
        <v>2698</v>
      </c>
      <c r="D74" s="72">
        <f>IFERROR(((B74/C74)-1)*100,IF(B74+C74&lt;&gt;0,100,0))</f>
        <v>-9.1178650852483329</v>
      </c>
      <c r="E74" s="53">
        <v>107560</v>
      </c>
      <c r="F74" s="53">
        <v>106064</v>
      </c>
      <c r="G74" s="72">
        <f>IFERROR(((E74/F74)-1)*100,IF(E74+F74&lt;&gt;0,100,0))</f>
        <v>1.4104691507014655</v>
      </c>
    </row>
    <row r="75" spans="1:7" s="15" customFormat="1" ht="12" x14ac:dyDescent="0.2">
      <c r="A75" s="66" t="s">
        <v>54</v>
      </c>
      <c r="B75" s="54">
        <v>567802162.74800003</v>
      </c>
      <c r="C75" s="53">
        <v>485000316.63800001</v>
      </c>
      <c r="D75" s="72">
        <f>IFERROR(((B75/C75)-1)*100,IF(B75+C75&lt;&gt;0,100,0))</f>
        <v>17.072534443684194</v>
      </c>
      <c r="E75" s="53">
        <v>23713399970.827</v>
      </c>
      <c r="F75" s="53">
        <v>19881938512.194</v>
      </c>
      <c r="G75" s="72">
        <f>IFERROR(((E75/F75)-1)*100,IF(E75+F75&lt;&gt;0,100,0))</f>
        <v>19.271065828330002</v>
      </c>
    </row>
    <row r="76" spans="1:7" s="15" customFormat="1" ht="12" x14ac:dyDescent="0.2">
      <c r="A76" s="66" t="s">
        <v>55</v>
      </c>
      <c r="B76" s="54">
        <v>484008164.81265002</v>
      </c>
      <c r="C76" s="53">
        <v>420420265.02964997</v>
      </c>
      <c r="D76" s="72">
        <f>IFERROR(((B76/C76)-1)*100,IF(B76+C76&lt;&gt;0,100,0))</f>
        <v>15.124841752933937</v>
      </c>
      <c r="E76" s="53">
        <v>21516105588.115299</v>
      </c>
      <c r="F76" s="53">
        <v>18650582863.473598</v>
      </c>
      <c r="G76" s="72">
        <f>IFERROR(((E76/F76)-1)*100,IF(E76+F76&lt;&gt;0,100,0))</f>
        <v>15.364252933101131</v>
      </c>
    </row>
    <row r="77" spans="1:7" s="15" customFormat="1" ht="12" x14ac:dyDescent="0.2">
      <c r="A77" s="66" t="s">
        <v>94</v>
      </c>
      <c r="B77" s="72">
        <f>IFERROR(B75/B74/1000,)</f>
        <v>231.56695054975529</v>
      </c>
      <c r="C77" s="72">
        <f>IFERROR(C75/C74/1000,)</f>
        <v>179.76290461008153</v>
      </c>
      <c r="D77" s="72">
        <f>IFERROR(((B77/C77)-1)*100,IF(B77+C77&lt;&gt;0,100,0))</f>
        <v>28.817984473515491</v>
      </c>
      <c r="E77" s="72">
        <f>IFERROR(E75/E74/1000,)</f>
        <v>220.46671598016923</v>
      </c>
      <c r="F77" s="72">
        <f>IFERROR(F75/F74/1000,)</f>
        <v>187.4522789277606</v>
      </c>
      <c r="G77" s="72">
        <f>IFERROR(((E77/F77)-1)*100,IF(E77+F77&lt;&gt;0,100,0))</f>
        <v>17.612182279806564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263</v>
      </c>
      <c r="C80" s="53">
        <v>164</v>
      </c>
      <c r="D80" s="72">
        <f>IFERROR(((B80/C80)-1)*100,IF(B80+C80&lt;&gt;0,100,0))</f>
        <v>60.365853658536594</v>
      </c>
      <c r="E80" s="53">
        <v>8495</v>
      </c>
      <c r="F80" s="53">
        <v>7711</v>
      </c>
      <c r="G80" s="72">
        <f>IFERROR(((E80/F80)-1)*100,IF(E80+F80&lt;&gt;0,100,0))</f>
        <v>10.167293476851258</v>
      </c>
    </row>
    <row r="81" spans="1:7" s="15" customFormat="1" ht="12" x14ac:dyDescent="0.2">
      <c r="A81" s="66" t="s">
        <v>54</v>
      </c>
      <c r="B81" s="54">
        <v>33213041.881000001</v>
      </c>
      <c r="C81" s="53">
        <v>11787633.024</v>
      </c>
      <c r="D81" s="72">
        <f>IFERROR(((B81/C81)-1)*100,IF(B81+C81&lt;&gt;0,100,0))</f>
        <v>181.76175669345304</v>
      </c>
      <c r="E81" s="53">
        <v>999514106.81799996</v>
      </c>
      <c r="F81" s="53">
        <v>914875717.81099999</v>
      </c>
      <c r="G81" s="72">
        <f>IFERROR(((E81/F81)-1)*100,IF(E81+F81&lt;&gt;0,100,0))</f>
        <v>9.2513537477540773</v>
      </c>
    </row>
    <row r="82" spans="1:7" s="15" customFormat="1" ht="12" x14ac:dyDescent="0.2">
      <c r="A82" s="66" t="s">
        <v>55</v>
      </c>
      <c r="B82" s="54">
        <v>8677048.1179097891</v>
      </c>
      <c r="C82" s="53">
        <v>198017.97916064499</v>
      </c>
      <c r="D82" s="72">
        <f>IFERROR(((B82/C82)-1)*100,IF(B82+C82&lt;&gt;0,100,0))</f>
        <v>4281.9496364370061</v>
      </c>
      <c r="E82" s="53">
        <v>326219149.08509803</v>
      </c>
      <c r="F82" s="53">
        <v>341816482.73397303</v>
      </c>
      <c r="G82" s="72">
        <f>IFERROR(((E82/F82)-1)*100,IF(E82+F82&lt;&gt;0,100,0))</f>
        <v>-4.5630724194813066</v>
      </c>
    </row>
    <row r="83" spans="1:7" x14ac:dyDescent="0.2">
      <c r="A83" s="66" t="s">
        <v>94</v>
      </c>
      <c r="B83" s="72">
        <f>IFERROR(B81/B80/1000,)</f>
        <v>126.28533034600761</v>
      </c>
      <c r="C83" s="72">
        <f>IFERROR(C81/C80/1000,)</f>
        <v>71.875811121951216</v>
      </c>
      <c r="D83" s="72">
        <f>IFERROR(((B83/C83)-1)*100,IF(B83+C83&lt;&gt;0,100,0))</f>
        <v>75.699346379187475</v>
      </c>
      <c r="E83" s="72">
        <f>IFERROR(E81/E80/1000,)</f>
        <v>117.65910615868158</v>
      </c>
      <c r="F83" s="72">
        <f>IFERROR(F81/F80/1000,)</f>
        <v>118.64553466619117</v>
      </c>
      <c r="G83" s="72">
        <f>IFERROR(((E83/F83)-1)*100,IF(E83+F83&lt;&gt;0,100,0))</f>
        <v>-0.83140803426349219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8752</v>
      </c>
      <c r="C86" s="51">
        <f>C68+C74+C80</f>
        <v>10263</v>
      </c>
      <c r="D86" s="72">
        <f>IFERROR(((B86/C86)-1)*100,IF(B86+C86&lt;&gt;0,100,0))</f>
        <v>-14.722790607034975</v>
      </c>
      <c r="E86" s="51">
        <f>E68+E74+E80</f>
        <v>369352</v>
      </c>
      <c r="F86" s="51">
        <f>F68+F74+F80</f>
        <v>371065</v>
      </c>
      <c r="G86" s="72">
        <f>IFERROR(((E86/F86)-1)*100,IF(E86+F86&lt;&gt;0,100,0))</f>
        <v>-0.46164418632853588</v>
      </c>
    </row>
    <row r="87" spans="1:7" s="15" customFormat="1" ht="12" x14ac:dyDescent="0.2">
      <c r="A87" s="66" t="s">
        <v>54</v>
      </c>
      <c r="B87" s="51">
        <f t="shared" ref="B87:C87" si="1">B69+B75+B81</f>
        <v>819082632.83100009</v>
      </c>
      <c r="C87" s="51">
        <f t="shared" si="1"/>
        <v>712645884.2240001</v>
      </c>
      <c r="D87" s="72">
        <f>IFERROR(((B87/C87)-1)*100,IF(B87+C87&lt;&gt;0,100,0))</f>
        <v>14.935433005818721</v>
      </c>
      <c r="E87" s="51">
        <f t="shared" ref="E87:F87" si="2">E69+E75+E81</f>
        <v>33980046306.053001</v>
      </c>
      <c r="F87" s="51">
        <f t="shared" si="2"/>
        <v>28450928951.230999</v>
      </c>
      <c r="G87" s="72">
        <f>IFERROR(((E87/F87)-1)*100,IF(E87+F87&lt;&gt;0,100,0))</f>
        <v>19.433872842253088</v>
      </c>
    </row>
    <row r="88" spans="1:7" s="15" customFormat="1" ht="12" x14ac:dyDescent="0.2">
      <c r="A88" s="66" t="s">
        <v>55</v>
      </c>
      <c r="B88" s="51">
        <f t="shared" ref="B88:C88" si="3">B70+B76+B82</f>
        <v>678542127.02341986</v>
      </c>
      <c r="C88" s="51">
        <f t="shared" si="3"/>
        <v>624008178.86311066</v>
      </c>
      <c r="D88" s="72">
        <f>IFERROR(((B88/C88)-1)*100,IF(B88+C88&lt;&gt;0,100,0))</f>
        <v>8.7393002219402494</v>
      </c>
      <c r="E88" s="51">
        <f t="shared" ref="E88:F88" si="4">E70+E76+E82</f>
        <v>30162640696.879585</v>
      </c>
      <c r="F88" s="51">
        <f t="shared" si="4"/>
        <v>26316061157.531372</v>
      </c>
      <c r="G88" s="72">
        <f>IFERROR(((E88/F88)-1)*100,IF(E88+F88&lt;&gt;0,100,0))</f>
        <v>14.616851345351755</v>
      </c>
    </row>
    <row r="89" spans="1:7" x14ac:dyDescent="0.2">
      <c r="A89" s="66" t="s">
        <v>95</v>
      </c>
      <c r="B89" s="72">
        <f>IFERROR((B75/B87)*100,IF(B75+B87&lt;&gt;0,100,0))</f>
        <v>69.321719200113193</v>
      </c>
      <c r="C89" s="72">
        <f>IFERROR((C75/C87)*100,IF(C75+C87&lt;&gt;0,100,0))</f>
        <v>68.056285369011377</v>
      </c>
      <c r="D89" s="72">
        <f>IFERROR(((B89/C89)-1)*100,IF(B89+C89&lt;&gt;0,100,0))</f>
        <v>1.8593930365732536</v>
      </c>
      <c r="E89" s="72">
        <f>IFERROR((E75/E87)*100,IF(E75+E87&lt;&gt;0,100,0))</f>
        <v>69.78624972209893</v>
      </c>
      <c r="F89" s="72">
        <f>IFERROR((F75/F87)*100,IF(F75+F87&lt;&gt;0,100,0))</f>
        <v>69.881509128487565</v>
      </c>
      <c r="G89" s="72">
        <f>IFERROR(((E89/F89)-1)*100,IF(E89+F89&lt;&gt;0,100,0))</f>
        <v>-0.13631561134932468</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97665388.748999998</v>
      </c>
      <c r="C97" s="106">
        <v>47574852.604000002</v>
      </c>
      <c r="D97" s="52">
        <f>B97-C97</f>
        <v>50090536.144999996</v>
      </c>
      <c r="E97" s="106">
        <v>4389032515.2749996</v>
      </c>
      <c r="F97" s="106">
        <v>2598505359.3099999</v>
      </c>
      <c r="G97" s="67">
        <f>E97-F97</f>
        <v>1790527155.9649997</v>
      </c>
    </row>
    <row r="98" spans="1:7" s="15" customFormat="1" ht="13.5" x14ac:dyDescent="0.2">
      <c r="A98" s="66" t="s">
        <v>88</v>
      </c>
      <c r="B98" s="53">
        <v>109706579.18000001</v>
      </c>
      <c r="C98" s="106">
        <v>49180478.148999996</v>
      </c>
      <c r="D98" s="52">
        <f>B98-C98</f>
        <v>60526101.031000011</v>
      </c>
      <c r="E98" s="106">
        <v>4383126254.5670004</v>
      </c>
      <c r="F98" s="106">
        <v>2560621699.3520002</v>
      </c>
      <c r="G98" s="67">
        <f>E98-F98</f>
        <v>1822504555.2150002</v>
      </c>
    </row>
    <row r="99" spans="1:7" s="15" customFormat="1" ht="12" x14ac:dyDescent="0.2">
      <c r="A99" s="68" t="s">
        <v>16</v>
      </c>
      <c r="B99" s="52">
        <f>B97-B98</f>
        <v>-12041190.431000009</v>
      </c>
      <c r="C99" s="52">
        <f>C97-C98</f>
        <v>-1605625.5449999943</v>
      </c>
      <c r="D99" s="69"/>
      <c r="E99" s="52">
        <f>E97-E98</f>
        <v>5906260.7079992294</v>
      </c>
      <c r="F99" s="69">
        <f>F97-F98</f>
        <v>37883659.957999706</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26825632.090999998</v>
      </c>
      <c r="C102" s="106">
        <v>18639308.142999999</v>
      </c>
      <c r="D102" s="52">
        <f>B102-C102</f>
        <v>8186323.9479999989</v>
      </c>
      <c r="E102" s="106">
        <v>1180449300.924</v>
      </c>
      <c r="F102" s="106">
        <v>864252060.34200001</v>
      </c>
      <c r="G102" s="67">
        <f>E102-F102</f>
        <v>316197240.58200002</v>
      </c>
    </row>
    <row r="103" spans="1:7" s="15" customFormat="1" ht="13.5" x14ac:dyDescent="0.2">
      <c r="A103" s="66" t="s">
        <v>88</v>
      </c>
      <c r="B103" s="53">
        <v>40269981.008000001</v>
      </c>
      <c r="C103" s="106">
        <v>25675368.706999999</v>
      </c>
      <c r="D103" s="52">
        <f>B103-C103</f>
        <v>14594612.301000003</v>
      </c>
      <c r="E103" s="106">
        <v>1359583646.5829999</v>
      </c>
      <c r="F103" s="106">
        <v>993993562.17999995</v>
      </c>
      <c r="G103" s="67">
        <f>E103-F103</f>
        <v>365590084.403</v>
      </c>
    </row>
    <row r="104" spans="1:7" s="25" customFormat="1" ht="12" x14ac:dyDescent="0.2">
      <c r="A104" s="68" t="s">
        <v>16</v>
      </c>
      <c r="B104" s="52">
        <f>B102-B103</f>
        <v>-13444348.917000003</v>
      </c>
      <c r="C104" s="52">
        <f>C102-C103</f>
        <v>-7036060.5639999993</v>
      </c>
      <c r="D104" s="69"/>
      <c r="E104" s="52">
        <f>E102-E103</f>
        <v>-179134345.65899992</v>
      </c>
      <c r="F104" s="69">
        <f>F102-F103</f>
        <v>-129741501.83799994</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870.13240036518403</v>
      </c>
      <c r="C111" s="108">
        <v>811.67166928826305</v>
      </c>
      <c r="D111" s="72">
        <f>IFERROR(((B111/C111)-1)*100,IF(B111+C111&lt;&gt;0,100,0))</f>
        <v>7.2025097448804587</v>
      </c>
      <c r="E111" s="71"/>
      <c r="F111" s="107">
        <v>870.13240036518403</v>
      </c>
      <c r="G111" s="107">
        <v>860.32365254083504</v>
      </c>
    </row>
    <row r="112" spans="1:7" s="15" customFormat="1" ht="12" x14ac:dyDescent="0.2">
      <c r="A112" s="66" t="s">
        <v>50</v>
      </c>
      <c r="B112" s="107">
        <v>857.548223522071</v>
      </c>
      <c r="C112" s="108">
        <v>800.21347491978702</v>
      </c>
      <c r="D112" s="72">
        <f>IFERROR(((B112/C112)-1)*100,IF(B112+C112&lt;&gt;0,100,0))</f>
        <v>7.1649316587715672</v>
      </c>
      <c r="E112" s="71"/>
      <c r="F112" s="107">
        <v>857.548223522071</v>
      </c>
      <c r="G112" s="107">
        <v>847.88094142832097</v>
      </c>
    </row>
    <row r="113" spans="1:7" s="15" customFormat="1" ht="12" x14ac:dyDescent="0.2">
      <c r="A113" s="66" t="s">
        <v>51</v>
      </c>
      <c r="B113" s="107">
        <v>935.62610367857303</v>
      </c>
      <c r="C113" s="108">
        <v>868.87171857643602</v>
      </c>
      <c r="D113" s="72">
        <f>IFERROR(((B113/C113)-1)*100,IF(B113+C113&lt;&gt;0,100,0))</f>
        <v>7.6828815663959826</v>
      </c>
      <c r="E113" s="71"/>
      <c r="F113" s="107">
        <v>935.62610367857303</v>
      </c>
      <c r="G113" s="107">
        <v>925.08457868021503</v>
      </c>
    </row>
    <row r="114" spans="1:7" s="25" customFormat="1" ht="12" x14ac:dyDescent="0.2">
      <c r="A114" s="68" t="s">
        <v>52</v>
      </c>
      <c r="B114" s="72"/>
      <c r="C114" s="71"/>
      <c r="D114" s="73"/>
      <c r="E114" s="71"/>
      <c r="F114" s="58"/>
      <c r="G114" s="58"/>
    </row>
    <row r="115" spans="1:7" s="15" customFormat="1" ht="12" x14ac:dyDescent="0.2">
      <c r="A115" s="66" t="s">
        <v>56</v>
      </c>
      <c r="B115" s="107">
        <v>681.41369551592004</v>
      </c>
      <c r="C115" s="108">
        <v>626.61718150354204</v>
      </c>
      <c r="D115" s="72">
        <f>IFERROR(((B115/C115)-1)*100,IF(B115+C115&lt;&gt;0,100,0))</f>
        <v>8.7448151167665031</v>
      </c>
      <c r="E115" s="71"/>
      <c r="F115" s="107">
        <v>681.48155818585303</v>
      </c>
      <c r="G115" s="107">
        <v>678.80714073742604</v>
      </c>
    </row>
    <row r="116" spans="1:7" s="15" customFormat="1" ht="12" x14ac:dyDescent="0.2">
      <c r="A116" s="66" t="s">
        <v>57</v>
      </c>
      <c r="B116" s="107">
        <v>887.19578663500704</v>
      </c>
      <c r="C116" s="108">
        <v>812.96176028414902</v>
      </c>
      <c r="D116" s="72">
        <f>IFERROR(((B116/C116)-1)*100,IF(B116+C116&lt;&gt;0,100,0))</f>
        <v>9.1313060438305893</v>
      </c>
      <c r="E116" s="71"/>
      <c r="F116" s="107">
        <v>888.16877208793096</v>
      </c>
      <c r="G116" s="107">
        <v>881.568151995314</v>
      </c>
    </row>
    <row r="117" spans="1:7" s="15" customFormat="1" ht="12" x14ac:dyDescent="0.2">
      <c r="A117" s="66" t="s">
        <v>59</v>
      </c>
      <c r="B117" s="107">
        <v>993.18404201689998</v>
      </c>
      <c r="C117" s="108">
        <v>925.23472761853395</v>
      </c>
      <c r="D117" s="72">
        <f>IFERROR(((B117/C117)-1)*100,IF(B117+C117&lt;&gt;0,100,0))</f>
        <v>7.3440082143545471</v>
      </c>
      <c r="E117" s="71"/>
      <c r="F117" s="107">
        <v>993.18404201689998</v>
      </c>
      <c r="G117" s="107">
        <v>981.43550428263597</v>
      </c>
    </row>
    <row r="118" spans="1:7" s="15" customFormat="1" ht="12" x14ac:dyDescent="0.2">
      <c r="A118" s="66" t="s">
        <v>58</v>
      </c>
      <c r="B118" s="107">
        <v>902.62759867626198</v>
      </c>
      <c r="C118" s="108">
        <v>861.46448962737202</v>
      </c>
      <c r="D118" s="72">
        <f>IFERROR(((B118/C118)-1)*100,IF(B118+C118&lt;&gt;0,100,0))</f>
        <v>4.7782711353192342</v>
      </c>
      <c r="E118" s="71"/>
      <c r="F118" s="107">
        <v>902.62759867626198</v>
      </c>
      <c r="G118" s="107">
        <v>888.91624766500195</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153</v>
      </c>
      <c r="C127" s="53">
        <v>196</v>
      </c>
      <c r="D127" s="72">
        <f>IFERROR(((B127/C127)-1)*100,IF(B127+C127&lt;&gt;0,100,0))</f>
        <v>-21.938775510204078</v>
      </c>
      <c r="E127" s="53">
        <v>13116</v>
      </c>
      <c r="F127" s="53">
        <v>10942</v>
      </c>
      <c r="G127" s="72">
        <f>IFERROR(((E127/F127)-1)*100,IF(E127+F127&lt;&gt;0,100,0))</f>
        <v>19.86839700237617</v>
      </c>
    </row>
    <row r="128" spans="1:7" s="15" customFormat="1" ht="12" x14ac:dyDescent="0.2">
      <c r="A128" s="66" t="s">
        <v>74</v>
      </c>
      <c r="B128" s="54">
        <v>2</v>
      </c>
      <c r="C128" s="53">
        <v>2</v>
      </c>
      <c r="D128" s="72">
        <f>IFERROR(((B128/C128)-1)*100,IF(B128+C128&lt;&gt;0,100,0))</f>
        <v>0</v>
      </c>
      <c r="E128" s="53">
        <v>253</v>
      </c>
      <c r="F128" s="53">
        <v>288</v>
      </c>
      <c r="G128" s="72">
        <f>IFERROR(((E128/F128)-1)*100,IF(E128+F128&lt;&gt;0,100,0))</f>
        <v>-12.152777777777779</v>
      </c>
    </row>
    <row r="129" spans="1:7" s="25" customFormat="1" ht="12" x14ac:dyDescent="0.2">
      <c r="A129" s="68" t="s">
        <v>34</v>
      </c>
      <c r="B129" s="69">
        <f>SUM(B126:B128)</f>
        <v>155</v>
      </c>
      <c r="C129" s="69">
        <f>SUM(C126:C128)</f>
        <v>198</v>
      </c>
      <c r="D129" s="72">
        <f>IFERROR(((B129/C129)-1)*100,IF(B129+C129&lt;&gt;0,100,0))</f>
        <v>-21.717171717171713</v>
      </c>
      <c r="E129" s="69">
        <f>SUM(E126:E128)</f>
        <v>13375</v>
      </c>
      <c r="F129" s="69">
        <f>SUM(F126:F128)</f>
        <v>11238</v>
      </c>
      <c r="G129" s="72">
        <f>IFERROR(((E129/F129)-1)*100,IF(E129+F129&lt;&gt;0,100,0))</f>
        <v>19.015839117280663</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12</v>
      </c>
      <c r="C132" s="53">
        <v>1</v>
      </c>
      <c r="D132" s="72">
        <f>IFERROR(((B132/C132)-1)*100,IF(B132+C132&lt;&gt;0,100,0))</f>
        <v>1100</v>
      </c>
      <c r="E132" s="53">
        <v>160</v>
      </c>
      <c r="F132" s="53">
        <v>129</v>
      </c>
      <c r="G132" s="72">
        <f>IFERROR(((E132/F132)-1)*100,IF(E132+F132&lt;&gt;0,100,0))</f>
        <v>24.031007751937985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12</v>
      </c>
      <c r="C134" s="69">
        <f>SUM(C132:C133)</f>
        <v>1</v>
      </c>
      <c r="D134" s="72">
        <f>IFERROR(((B134/C134)-1)*100,IF(B134+C134&lt;&gt;0,100,0))</f>
        <v>1100</v>
      </c>
      <c r="E134" s="69">
        <f>SUM(E132:E133)</f>
        <v>160</v>
      </c>
      <c r="F134" s="69">
        <f>SUM(F132:F133)</f>
        <v>129</v>
      </c>
      <c r="G134" s="72">
        <f>IFERROR(((E134/F134)-1)*100,IF(E134+F134&lt;&gt;0,100,0))</f>
        <v>24.031007751937985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73842</v>
      </c>
      <c r="C138" s="53">
        <v>84605</v>
      </c>
      <c r="D138" s="72">
        <f>IFERROR(((B138/C138)-1)*100,IF(B138+C138&lt;&gt;0,100,0))</f>
        <v>-12.721470362271736</v>
      </c>
      <c r="E138" s="53">
        <v>10591497</v>
      </c>
      <c r="F138" s="53">
        <v>10229075</v>
      </c>
      <c r="G138" s="72">
        <f>IFERROR(((E138/F138)-1)*100,IF(E138+F138&lt;&gt;0,100,0))</f>
        <v>3.5430574123271219</v>
      </c>
    </row>
    <row r="139" spans="1:7" s="15" customFormat="1" ht="12" x14ac:dyDescent="0.2">
      <c r="A139" s="66" t="s">
        <v>74</v>
      </c>
      <c r="B139" s="54">
        <v>6</v>
      </c>
      <c r="C139" s="53">
        <v>7</v>
      </c>
      <c r="D139" s="72">
        <f>IFERROR(((B139/C139)-1)*100,IF(B139+C139&lt;&gt;0,100,0))</f>
        <v>-14.28571428571429</v>
      </c>
      <c r="E139" s="53">
        <v>11633</v>
      </c>
      <c r="F139" s="53">
        <v>12280</v>
      </c>
      <c r="G139" s="72">
        <f>IFERROR(((E139/F139)-1)*100,IF(E139+F139&lt;&gt;0,100,0))</f>
        <v>-5.268729641693815</v>
      </c>
    </row>
    <row r="140" spans="1:7" s="15" customFormat="1" ht="12" x14ac:dyDescent="0.2">
      <c r="A140" s="68" t="s">
        <v>34</v>
      </c>
      <c r="B140" s="69">
        <f>SUM(B137:B139)</f>
        <v>73848</v>
      </c>
      <c r="C140" s="69">
        <f>SUM(C137:C139)</f>
        <v>84612</v>
      </c>
      <c r="D140" s="72">
        <f>IFERROR(((B140/C140)-1)*100,IF(B140+C140&lt;&gt;0,100,0))</f>
        <v>-12.721599773081838</v>
      </c>
      <c r="E140" s="69">
        <f>SUM(E137:E139)</f>
        <v>10603960</v>
      </c>
      <c r="F140" s="69">
        <f>SUM(F137:F139)</f>
        <v>10241777</v>
      </c>
      <c r="G140" s="72">
        <f>IFERROR(((E140/F140)-1)*100,IF(E140+F140&lt;&gt;0,100,0))</f>
        <v>3.5363296818511136</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4845</v>
      </c>
      <c r="C143" s="53">
        <v>2542</v>
      </c>
      <c r="D143" s="72">
        <f>IFERROR(((B143/C143)-1)*100,)</f>
        <v>90.597954366640437</v>
      </c>
      <c r="E143" s="53">
        <v>114511</v>
      </c>
      <c r="F143" s="53">
        <v>160841</v>
      </c>
      <c r="G143" s="72">
        <f>IFERROR(((E143/F143)-1)*100,)</f>
        <v>-28.804844535908135</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4845</v>
      </c>
      <c r="C145" s="69">
        <f>SUM(C143:C144)</f>
        <v>2542</v>
      </c>
      <c r="D145" s="72">
        <f>IFERROR(((B145/C145)-1)*100,)</f>
        <v>90.597954366640437</v>
      </c>
      <c r="E145" s="69">
        <f>SUM(E143:E144)</f>
        <v>114511</v>
      </c>
      <c r="F145" s="69">
        <f>SUM(F143:F144)</f>
        <v>160841</v>
      </c>
      <c r="G145" s="72">
        <f>IFERROR(((E145/F145)-1)*100,)</f>
        <v>-28.804844535908135</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5663365.1608899999</v>
      </c>
      <c r="C149" s="53">
        <v>7563790.1419399995</v>
      </c>
      <c r="D149" s="72">
        <f>IFERROR(((B149/C149)-1)*100,IF(B149+C149&lt;&gt;0,100,0))</f>
        <v>-25.125300218371326</v>
      </c>
      <c r="E149" s="53">
        <v>921419344.97993004</v>
      </c>
      <c r="F149" s="53">
        <v>910726553.89546001</v>
      </c>
      <c r="G149" s="72">
        <f>IFERROR(((E149/F149)-1)*100,IF(E149+F149&lt;&gt;0,100,0))</f>
        <v>1.174094577426521</v>
      </c>
    </row>
    <row r="150" spans="1:7" x14ac:dyDescent="0.2">
      <c r="A150" s="66" t="s">
        <v>74</v>
      </c>
      <c r="B150" s="54">
        <v>51422.559999999998</v>
      </c>
      <c r="C150" s="53">
        <v>56486.64</v>
      </c>
      <c r="D150" s="72">
        <f>IFERROR(((B150/C150)-1)*100,IF(B150+C150&lt;&gt;0,100,0))</f>
        <v>-8.9650933388850884</v>
      </c>
      <c r="E150" s="53">
        <v>77384762.180000007</v>
      </c>
      <c r="F150" s="53">
        <v>81290933.920000002</v>
      </c>
      <c r="G150" s="72">
        <f>IFERROR(((E150/F150)-1)*100,IF(E150+F150&lt;&gt;0,100,0))</f>
        <v>-4.8051751304077017</v>
      </c>
    </row>
    <row r="151" spans="1:7" s="15" customFormat="1" ht="12" x14ac:dyDescent="0.2">
      <c r="A151" s="68" t="s">
        <v>34</v>
      </c>
      <c r="B151" s="69">
        <f>SUM(B148:B150)</f>
        <v>5714787.7208899995</v>
      </c>
      <c r="C151" s="69">
        <f>SUM(C148:C150)</f>
        <v>7620276.7819399992</v>
      </c>
      <c r="D151" s="72">
        <f>IFERROR(((B151/C151)-1)*100,IF(B151+C151&lt;&gt;0,100,0))</f>
        <v>-25.005509846650121</v>
      </c>
      <c r="E151" s="69">
        <f>SUM(E148:E150)</f>
        <v>998823185.91743016</v>
      </c>
      <c r="F151" s="69">
        <f>SUM(F148:F150)</f>
        <v>992027330.06245995</v>
      </c>
      <c r="G151" s="72">
        <f>IFERROR(((E151/F151)-1)*100,IF(E151+F151&lt;&gt;0,100,0))</f>
        <v>0.68504724104145875</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10422.879999999999</v>
      </c>
      <c r="C154" s="53">
        <v>2324.6590000000001</v>
      </c>
      <c r="D154" s="72">
        <f>IFERROR(((B154/C154)-1)*100,IF(B154+C154&lt;&gt;0,100,0))</f>
        <v>348.36167369063588</v>
      </c>
      <c r="E154" s="53">
        <v>157313.69037180001</v>
      </c>
      <c r="F154" s="53">
        <v>311397.99005000002</v>
      </c>
      <c r="G154" s="72">
        <f>IFERROR(((E154/F154)-1)*100,IF(E154+F154&lt;&gt;0,100,0))</f>
        <v>-49.481468924529423</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10422.879999999999</v>
      </c>
      <c r="C156" s="69">
        <f>SUM(C154:C155)</f>
        <v>2324.6590000000001</v>
      </c>
      <c r="D156" s="72">
        <f>IFERROR(((B156/C156)-1)*100,IF(B156+C156&lt;&gt;0,100,0))</f>
        <v>348.36167369063588</v>
      </c>
      <c r="E156" s="69">
        <f>SUM(E154:E155)</f>
        <v>157313.69037180001</v>
      </c>
      <c r="F156" s="69">
        <f>SUM(F154:F155)</f>
        <v>311397.99005000002</v>
      </c>
      <c r="G156" s="72">
        <f>IFERROR(((E156/F156)-1)*100,IF(E156+F156&lt;&gt;0,100,0))</f>
        <v>-49.481468924529423</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1338099</v>
      </c>
      <c r="C160" s="53">
        <v>1313187</v>
      </c>
      <c r="D160" s="72">
        <f>IFERROR(((B160/C160)-1)*100,IF(B160+C160&lt;&gt;0,100,0))</f>
        <v>1.8970641652712006</v>
      </c>
      <c r="E160" s="65"/>
      <c r="F160" s="65"/>
      <c r="G160" s="52"/>
    </row>
    <row r="161" spans="1:7" s="15" customFormat="1" ht="12" x14ac:dyDescent="0.2">
      <c r="A161" s="66" t="s">
        <v>74</v>
      </c>
      <c r="B161" s="54">
        <v>1399</v>
      </c>
      <c r="C161" s="53">
        <v>1699</v>
      </c>
      <c r="D161" s="72">
        <f>IFERROR(((B161/C161)-1)*100,IF(B161+C161&lt;&gt;0,100,0))</f>
        <v>-17.657445556209538</v>
      </c>
      <c r="E161" s="65"/>
      <c r="F161" s="65"/>
      <c r="G161" s="52"/>
    </row>
    <row r="162" spans="1:7" s="25" customFormat="1" ht="12" x14ac:dyDescent="0.2">
      <c r="A162" s="68" t="s">
        <v>34</v>
      </c>
      <c r="B162" s="69">
        <f>SUM(B159:B161)</f>
        <v>1339498</v>
      </c>
      <c r="C162" s="69">
        <f>SUM(C159:C161)</f>
        <v>1315301</v>
      </c>
      <c r="D162" s="72">
        <f>IFERROR(((B162/C162)-1)*100,IF(B162+C162&lt;&gt;0,100,0))</f>
        <v>1.8396549535049322</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135604</v>
      </c>
      <c r="C165" s="53">
        <v>54237</v>
      </c>
      <c r="D165" s="72">
        <f>IFERROR(((B165/C165)-1)*100,IF(B165+C165&lt;&gt;0,100,0))</f>
        <v>150.0212032376422</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135604</v>
      </c>
      <c r="C167" s="69">
        <f>SUM(C165:C166)</f>
        <v>54237</v>
      </c>
      <c r="D167" s="72">
        <f>IFERROR(((B167/C167)-1)*100,IF(B167+C167&lt;&gt;0,100,0))</f>
        <v>150.0212032376422</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13092</v>
      </c>
      <c r="C175" s="87">
        <v>16506</v>
      </c>
      <c r="D175" s="72">
        <f>IFERROR(((B175/C175)-1)*100,IF(B175+C175&lt;&gt;0,100,0))</f>
        <v>-20.68338785896038</v>
      </c>
      <c r="E175" s="87">
        <v>957582</v>
      </c>
      <c r="F175" s="87">
        <v>768672</v>
      </c>
      <c r="G175" s="72">
        <f>IFERROR(((E175/F175)-1)*100,IF(E175+F175&lt;&gt;0,100,0))</f>
        <v>24.57615211689772</v>
      </c>
    </row>
    <row r="176" spans="1:7" x14ac:dyDescent="0.2">
      <c r="A176" s="66" t="s">
        <v>32</v>
      </c>
      <c r="B176" s="86">
        <v>66912</v>
      </c>
      <c r="C176" s="87">
        <v>64206</v>
      </c>
      <c r="D176" s="72">
        <f t="shared" ref="D176:D178" si="5">IFERROR(((B176/C176)-1)*100,IF(B176+C176&lt;&gt;0,100,0))</f>
        <v>4.2145593869731712</v>
      </c>
      <c r="E176" s="87">
        <v>5204642</v>
      </c>
      <c r="F176" s="87">
        <v>4933642</v>
      </c>
      <c r="G176" s="72">
        <f>IFERROR(((E176/F176)-1)*100,IF(E176+F176&lt;&gt;0,100,0))</f>
        <v>5.4928995658785063</v>
      </c>
    </row>
    <row r="177" spans="1:7" x14ac:dyDescent="0.2">
      <c r="A177" s="66" t="s">
        <v>92</v>
      </c>
      <c r="B177" s="86">
        <v>27456402</v>
      </c>
      <c r="C177" s="87">
        <v>29508762</v>
      </c>
      <c r="D177" s="72">
        <f t="shared" si="5"/>
        <v>-6.9550867637212299</v>
      </c>
      <c r="E177" s="87">
        <v>2081962152</v>
      </c>
      <c r="F177" s="87">
        <v>2080245844</v>
      </c>
      <c r="G177" s="72">
        <f>IFERROR(((E177/F177)-1)*100,IF(E177+F177&lt;&gt;0,100,0))</f>
        <v>8.2505056070680816E-2</v>
      </c>
    </row>
    <row r="178" spans="1:7" x14ac:dyDescent="0.2">
      <c r="A178" s="66" t="s">
        <v>93</v>
      </c>
      <c r="B178" s="86">
        <v>221472</v>
      </c>
      <c r="C178" s="87">
        <v>248500</v>
      </c>
      <c r="D178" s="72">
        <f t="shared" si="5"/>
        <v>-10.876458752515095</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630</v>
      </c>
      <c r="C181" s="87">
        <v>532</v>
      </c>
      <c r="D181" s="72">
        <f t="shared" ref="D181:D184" si="6">IFERROR(((B181/C181)-1)*100,IF(B181+C181&lt;&gt;0,100,0))</f>
        <v>18.421052631578938</v>
      </c>
      <c r="E181" s="87">
        <v>25578</v>
      </c>
      <c r="F181" s="87">
        <v>29110</v>
      </c>
      <c r="G181" s="72">
        <f t="shared" ref="G181" si="7">IFERROR(((E181/F181)-1)*100,IF(E181+F181&lt;&gt;0,100,0))</f>
        <v>-12.1332875300584</v>
      </c>
    </row>
    <row r="182" spans="1:7" x14ac:dyDescent="0.2">
      <c r="A182" s="66" t="s">
        <v>32</v>
      </c>
      <c r="B182" s="86">
        <v>5412</v>
      </c>
      <c r="C182" s="87">
        <v>5466</v>
      </c>
      <c r="D182" s="72">
        <f t="shared" si="6"/>
        <v>-0.98792535675081838</v>
      </c>
      <c r="E182" s="87">
        <v>312062</v>
      </c>
      <c r="F182" s="87">
        <v>406840</v>
      </c>
      <c r="G182" s="72">
        <f t="shared" ref="G182" si="8">IFERROR(((E182/F182)-1)*100,IF(E182+F182&lt;&gt;0,100,0))</f>
        <v>-23.296136073149153</v>
      </c>
    </row>
    <row r="183" spans="1:7" x14ac:dyDescent="0.2">
      <c r="A183" s="66" t="s">
        <v>92</v>
      </c>
      <c r="B183" s="86">
        <v>84174</v>
      </c>
      <c r="C183" s="87">
        <v>114674</v>
      </c>
      <c r="D183" s="72">
        <f t="shared" si="6"/>
        <v>-26.597136229659736</v>
      </c>
      <c r="E183" s="87">
        <v>4011896</v>
      </c>
      <c r="F183" s="87">
        <v>7937184</v>
      </c>
      <c r="G183" s="72">
        <f t="shared" ref="G183" si="9">IFERROR(((E183/F183)-1)*100,IF(E183+F183&lt;&gt;0,100,0))</f>
        <v>-49.454416075021065</v>
      </c>
    </row>
    <row r="184" spans="1:7" x14ac:dyDescent="0.2">
      <c r="A184" s="66" t="s">
        <v>93</v>
      </c>
      <c r="B184" s="86">
        <v>64756</v>
      </c>
      <c r="C184" s="87">
        <v>84570</v>
      </c>
      <c r="D184" s="72">
        <f t="shared" si="6"/>
        <v>-23.429111978242879</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2023-10-02T07:28:09Z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