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B0725A0-2F57-4D17-B8CD-214014FA6625}" xr6:coauthVersionLast="47" xr6:coauthVersionMax="47" xr10:uidLastSave="{00000000-0000-0000-0000-000000000000}"/>
  <bookViews>
    <workbookView xWindow="390" yWindow="390"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<sst xmlns="http://schemas.openxmlformats.org/spreadsheetml/2006/main" count="270" uniqueCount="102">
  <si>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</si>
  <si>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</si>
  <si>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</si>
  <si>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</si>
  <si>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</si>
  <si>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</si>
  <si>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</si>
  <si>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</si>
  <si>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</si>
  <si>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</si>
  <si>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</si>
  <si>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</si>
  <si>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</si>
  <si>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</si>
  <si>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</si>
  <si>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</si>
  <si>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</si>
  <si>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</si>
  <si>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</si>
  <si>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</si>
  <si>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</si>
  <si>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</si>
  <si>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</si>
  <si>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</si>
  <si>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</si>
  <si>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</si>
  <si>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</si>
  <si>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</si>
  <si>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</si>
  <si>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</si>
  <si>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</si>
  <si>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</si>
  <si>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</si>
  <si>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</si>
  <si>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</si>
  <si>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</si>
  <si>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</si>
  <si>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</si>
  <si>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</si>
  <si>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</si>
  <si>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</si>
  <si>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</si>
  <si>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</si>
  <si>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</si>
  <si>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</si>
  <si>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</si>
  <si>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</si>
  <si>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</si>
  <si>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</si>
  <si>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</si>
  <si>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</si>
  <si>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</si>
  <si>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</si>
  <si>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</si>
  <si>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</si>
  <si>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</si>
  <si>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</si>
  <si>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</si>
  <si>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</si>
  <si>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</si>
  <si>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</si>
  <si>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</si>
  <si>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</si>
  <si>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</si>
  <si>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</si>
  <si>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</si>
  <si>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</si>
  <si>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</si>
  <si>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</si>
  <si>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</si>
  <si>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</si>
  <si>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</si>
  <si>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</si>
  <si>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</si>
  <si>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</si>
  <si>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</si>
  <si>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</si>
  <si>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</si>
  <si>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</si>
  <si>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</si>
  <si>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</si>
  <si>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</si>
  <si>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</si>
  <si>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</si>
  <si>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</si>
  <si>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</si>
  <si>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</si>
  <si>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</si>
  <si>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</si>
  <si>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</si>
  <si>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</si>
  <si>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</si>
  <si>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</si>
  <si>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</si>
  <si>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</si>
  <si>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</si>
  <si>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</si>
  <si>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</si>
  <si>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</si>
  <si>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6 October 2023</t>
  </si>
  <si>
    <t>06.10.2023</t>
  </si>
  <si>
    <t>07.10.2022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</si>
</sst>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1640693</v>
      </c>
      <c r="C11" s="54">
        <v>1726409</v>
      </c>
      <c r="D11" s="72">
        <f>IFERROR(((B11/C11)-1)*100,IF(B11+C11&lt;&gt;0,100,0))</f>
        <v>-4.9649880184822965</v>
      </c>
      <c r="E11" s="54">
        <v>60967389</v>
      </c>
      <c r="F11" s="54">
        <v>63290850</v>
      </c>
      <c r="G11" s="72">
        <f>IFERROR(((E11/F11)-1)*100,IF(E11+F11&lt;&gt;0,100,0))</f>
        <v>-3.6710851568591663</v>
      </c>
    </row>
    <row r="12" spans="1:7" s="15" customFormat="1" ht="12" x14ac:dyDescent="0.2">
      <c r="A12" s="51" t="s">
        <v>9</v>
      </c>
      <c r="B12" s="54">
        <v>1356917.402</v>
      </c>
      <c r="C12" s="54">
        <v>1541074.3629999999</v>
      </c>
      <c r="D12" s="72">
        <f>IFERROR(((B12/C12)-1)*100,IF(B12+C12&lt;&gt;0,100,0))</f>
        <v>-11.949907507480862</v>
      </c>
      <c r="E12" s="54">
        <v>58844234.946000002</v>
      </c>
      <c r="F12" s="54">
        <v>63827661.751999997</v>
      </c>
      <c r="G12" s="72">
        <f>IFERROR(((E12/F12)-1)*100,IF(E12+F12&lt;&gt;0,100,0))</f>
        <v>-7.8076286506670307</v>
      </c>
    </row>
    <row r="13" spans="1:7" s="15" customFormat="1" ht="12" x14ac:dyDescent="0.2">
      <c r="A13" s="51" t="s">
        <v>10</v>
      </c>
      <c r="B13" s="54">
        <v>78890055.950797603</v>
      </c>
      <c r="C13" s="54">
        <v>107686415.427825</v>
      </c>
      <c r="D13" s="72">
        <f>IFERROR(((B13/C13)-1)*100,IF(B13+C13&lt;&gt;0,100,0))</f>
        <v>-26.740939757928583</v>
      </c>
      <c r="E13" s="54">
        <v>4236155097.4955502</v>
      </c>
      <c r="F13" s="54">
        <v>4663019851.9710503</v>
      </c>
      <c r="G13" s="72">
        <f>IFERROR(((E13/F13)-1)*100,IF(E13+F13&lt;&gt;0,100,0))</f>
        <v>-9.1542555688469811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313</v>
      </c>
      <c r="C16" s="54">
        <v>342</v>
      </c>
      <c r="D16" s="72">
        <f>IFERROR(((B16/C16)-1)*100,IF(B16+C16&lt;&gt;0,100,0))</f>
        <v>-8.4795321637426859</v>
      </c>
      <c r="E16" s="54">
        <v>14701</v>
      </c>
      <c r="F16" s="54">
        <v>16099</v>
      </c>
      <c r="G16" s="72">
        <f>IFERROR(((E16/F16)-1)*100,IF(E16+F16&lt;&gt;0,100,0))</f>
        <v>-8.6837691782098219</v>
      </c>
    </row>
    <row r="17" spans="1:7" s="15" customFormat="1" ht="12" x14ac:dyDescent="0.2">
      <c r="A17" s="51" t="s">
        <v>9</v>
      </c>
      <c r="B17" s="54">
        <v>159539.95699999999</v>
      </c>
      <c r="C17" s="54">
        <v>141247.603</v>
      </c>
      <c r="D17" s="72">
        <f>IFERROR(((B17/C17)-1)*100,IF(B17+C17&lt;&gt;0,100,0))</f>
        <v>12.950558884882458</v>
      </c>
      <c r="E17" s="54">
        <v>6579016.335</v>
      </c>
      <c r="F17" s="54">
        <v>6478280.9000000004</v>
      </c>
      <c r="G17" s="72">
        <f>IFERROR(((E17/F17)-1)*100,IF(E17+F17&lt;&gt;0,100,0))</f>
        <v>1.5549717055337808</v>
      </c>
    </row>
    <row r="18" spans="1:7" s="15" customFormat="1" ht="12" x14ac:dyDescent="0.2">
      <c r="A18" s="51" t="s">
        <v>10</v>
      </c>
      <c r="B18" s="54">
        <v>5429223.5337826097</v>
      </c>
      <c r="C18" s="54">
        <v>11549470.5717654</v>
      </c>
      <c r="D18" s="72">
        <f>IFERROR(((B18/C18)-1)*100,IF(B18+C18&lt;&gt;0,100,0))</f>
        <v>-52.991580869037861</v>
      </c>
      <c r="E18" s="54">
        <v>370851654.00253999</v>
      </c>
      <c r="F18" s="54">
        <v>457361799.83641702</v>
      </c>
      <c r="G18" s="72">
        <f>IFERROR(((E18/F18)-1)*100,IF(E18+F18&lt;&gt;0,100,0))</f>
        <v>-18.915035288215766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8304181.9407500001</v>
      </c>
      <c r="C24" s="53">
        <v>17092481.113850001</v>
      </c>
      <c r="D24" s="52">
        <f>B24-C24</f>
        <v>-8788299.1731000021</v>
      </c>
      <c r="E24" s="54">
        <v>579443153.79841006</v>
      </c>
      <c r="F24" s="54">
        <v>728297253.31579995</v>
      </c>
      <c r="G24" s="52">
        <f>E24-F24</f>
        <v>-148854099.51738989</v>
      </c>
    </row>
    <row r="25" spans="1:7" s="15" customFormat="1" ht="12" x14ac:dyDescent="0.2">
      <c r="A25" s="55" t="s">
        <v>15</v>
      </c>
      <c r="B25" s="53">
        <v>11656649.31697</v>
      </c>
      <c r="C25" s="53">
        <v>20766170.55305</v>
      </c>
      <c r="D25" s="52">
        <f>B25-C25</f>
        <v>-9109521.2360800002</v>
      </c>
      <c r="E25" s="54">
        <v>682543936.14407003</v>
      </c>
      <c r="F25" s="54">
        <v>801850536.02234995</v>
      </c>
      <c r="G25" s="52">
        <f>E25-F25</f>
        <v>-119306599.87827992</v>
      </c>
    </row>
    <row r="26" spans="1:7" s="25" customFormat="1" ht="12" x14ac:dyDescent="0.2">
      <c r="A26" s="56" t="s">
        <v>16</v>
      </c>
      <c r="B26" s="57">
        <f>B24-B25</f>
        <v>-3352467.37622</v>
      </c>
      <c r="C26" s="57">
        <f>C24-C25</f>
        <v>-3673689.439199999</v>
      </c>
      <c r="D26" s="57"/>
      <c r="E26" s="57">
        <f>E24-E25</f>
        <v>-103100782.34565997</v>
      </c>
      <c r="F26" s="57">
        <f>F24-F25</f>
        <v>-73553282.706550002</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71657.252294990001</v>
      </c>
      <c r="C33" s="103">
        <v>65675.478037199995</v>
      </c>
      <c r="D33" s="72">
        <f t="shared" ref="D33:D42" si="0">IFERROR(((B33/C33)-1)*100,IF(B33+C33&lt;&gt;0,100,0))</f>
        <v>9.1080787480553926</v>
      </c>
      <c r="E33" s="51"/>
      <c r="F33" s="103">
        <v>72567.72</v>
      </c>
      <c r="G33" s="103">
        <v>70271.48</v>
      </c>
    </row>
    <row r="34" spans="1:7" s="15" customFormat="1" ht="12" x14ac:dyDescent="0.2">
      <c r="A34" s="51" t="s">
        <v>23</v>
      </c>
      <c r="B34" s="103">
        <v>71482.201264069998</v>
      </c>
      <c r="C34" s="103">
        <v>73566.022887429994</v>
      </c>
      <c r="D34" s="72">
        <f t="shared" si="0"/>
        <v>-2.8325870307664203</v>
      </c>
      <c r="E34" s="51"/>
      <c r="F34" s="103">
        <v>73840.570000000007</v>
      </c>
      <c r="G34" s="103">
        <v>70727.8</v>
      </c>
    </row>
    <row r="35" spans="1:7" s="15" customFormat="1" ht="12" x14ac:dyDescent="0.2">
      <c r="A35" s="51" t="s">
        <v>24</v>
      </c>
      <c r="B35" s="103">
        <v>67320.371397609997</v>
      </c>
      <c r="C35" s="103">
        <v>67999.234460659995</v>
      </c>
      <c r="D35" s="72">
        <f t="shared" si="0"/>
        <v>-0.99833927313217607</v>
      </c>
      <c r="E35" s="51"/>
      <c r="F35" s="103">
        <v>68059.83</v>
      </c>
      <c r="G35" s="103">
        <v>66165.42</v>
      </c>
    </row>
    <row r="36" spans="1:7" s="15" customFormat="1" ht="12" x14ac:dyDescent="0.2">
      <c r="A36" s="51" t="s">
        <v>25</v>
      </c>
      <c r="B36" s="103">
        <v>65926.411885940004</v>
      </c>
      <c r="C36" s="103">
        <v>59279.984721679997</v>
      </c>
      <c r="D36" s="72">
        <f t="shared" si="0"/>
        <v>11.21192455677078</v>
      </c>
      <c r="E36" s="51"/>
      <c r="F36" s="103">
        <v>66728.28</v>
      </c>
      <c r="G36" s="103">
        <v>64582.94</v>
      </c>
    </row>
    <row r="37" spans="1:7" s="15" customFormat="1" ht="12" x14ac:dyDescent="0.2">
      <c r="A37" s="51" t="s">
        <v>79</v>
      </c>
      <c r="B37" s="103">
        <v>55512.023817349997</v>
      </c>
      <c r="C37" s="103">
        <v>63294.273587579999</v>
      </c>
      <c r="D37" s="72">
        <f t="shared" si="0"/>
        <v>-12.295345738444629</v>
      </c>
      <c r="E37" s="51"/>
      <c r="F37" s="103">
        <v>57805.49</v>
      </c>
      <c r="G37" s="103">
        <v>54190.55</v>
      </c>
    </row>
    <row r="38" spans="1:7" s="15" customFormat="1" ht="12" x14ac:dyDescent="0.2">
      <c r="A38" s="51" t="s">
        <v>26</v>
      </c>
      <c r="B38" s="103">
        <v>98452.860907559996</v>
      </c>
      <c r="C38" s="103">
        <v>79504.938291040002</v>
      </c>
      <c r="D38" s="72">
        <f t="shared" si="0"/>
        <v>23.832384533345863</v>
      </c>
      <c r="E38" s="51"/>
      <c r="F38" s="103">
        <v>98915.95</v>
      </c>
      <c r="G38" s="103">
        <v>96090.17</v>
      </c>
    </row>
    <row r="39" spans="1:7" s="15" customFormat="1" ht="12" x14ac:dyDescent="0.2">
      <c r="A39" s="51" t="s">
        <v>27</v>
      </c>
      <c r="B39" s="103">
        <v>16091.144038390001</v>
      </c>
      <c r="C39" s="103">
        <v>14071.51035726</v>
      </c>
      <c r="D39" s="72">
        <f t="shared" si="0"/>
        <v>14.352643247624087</v>
      </c>
      <c r="E39" s="51"/>
      <c r="F39" s="103">
        <v>16205.35</v>
      </c>
      <c r="G39" s="103">
        <v>15764.28</v>
      </c>
    </row>
    <row r="40" spans="1:7" s="15" customFormat="1" ht="12" x14ac:dyDescent="0.2">
      <c r="A40" s="51" t="s">
        <v>28</v>
      </c>
      <c r="B40" s="103">
        <v>97893.376433430007</v>
      </c>
      <c r="C40" s="103">
        <v>79718.118616539999</v>
      </c>
      <c r="D40" s="72">
        <f t="shared" si="0"/>
        <v>22.799406373746244</v>
      </c>
      <c r="E40" s="51"/>
      <c r="F40" s="103">
        <v>98152.15</v>
      </c>
      <c r="G40" s="103">
        <v>95642.06</v>
      </c>
    </row>
    <row r="41" spans="1:7" s="15" customFormat="1" ht="12" x14ac:dyDescent="0.2">
      <c r="A41" s="51" t="s">
        <v>29</v>
      </c>
      <c r="B41" s="59"/>
      <c r="C41" s="59"/>
      <c r="D41" s="72">
        <f t="shared" si="0"/>
        <v>0</v>
      </c>
      <c r="E41" s="51"/>
      <c r="F41" s="59"/>
      <c r="G41" s="59"/>
    </row>
    <row r="42" spans="1:7" s="15" customFormat="1" ht="12" x14ac:dyDescent="0.2">
      <c r="A42" s="51" t="s">
        <v>78</v>
      </c>
      <c r="B42" s="103">
        <v>714.97788980999997</v>
      </c>
      <c r="C42" s="103">
        <v>1171.0539558800001</v>
      </c>
      <c r="D42" s="72">
        <f t="shared" si="0"/>
        <v>-38.945777329899137</v>
      </c>
      <c r="E42" s="51"/>
      <c r="F42" s="103">
        <v>768.42</v>
      </c>
      <c r="G42" s="103">
        <v>691.26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18329.035387610202</v>
      </c>
      <c r="D48" s="59"/>
      <c r="E48" s="104">
        <v>18982.732916839301</v>
      </c>
      <c r="F48" s="59"/>
      <c r="G48" s="72">
        <f>IFERROR(((C48/E48)-1)*100,IF(C48+E48&lt;&gt;0,100,0))</f>
        <v>-3.4436428731987934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772</v>
      </c>
      <c r="D54" s="62"/>
      <c r="E54" s="105">
        <v>199525</v>
      </c>
      <c r="F54" s="105">
        <v>18296459.719999999</v>
      </c>
      <c r="G54" s="105">
        <v>7992739.2000000002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7260</v>
      </c>
      <c r="C68" s="53">
        <v>5783</v>
      </c>
      <c r="D68" s="72">
        <f>IFERROR(((B68/C68)-1)*100,IF(B68+C68&lt;&gt;0,100,0))</f>
        <v>25.540376966972154</v>
      </c>
      <c r="E68" s="53">
        <v>260695</v>
      </c>
      <c r="F68" s="53">
        <v>263073</v>
      </c>
      <c r="G68" s="72">
        <f>IFERROR(((E68/F68)-1)*100,IF(E68+F68&lt;&gt;0,100,0))</f>
        <v>-0.90393160833684982</v>
      </c>
    </row>
    <row r="69" spans="1:7" s="15" customFormat="1" ht="12" x14ac:dyDescent="0.2">
      <c r="A69" s="66" t="s">
        <v>54</v>
      </c>
      <c r="B69" s="54">
        <v>225965651.477</v>
      </c>
      <c r="C69" s="53">
        <v>224164781.11700001</v>
      </c>
      <c r="D69" s="72">
        <f>IFERROR(((B69/C69)-1)*100,IF(B69+C69&lt;&gt;0,100,0))</f>
        <v>0.80336899981627852</v>
      </c>
      <c r="E69" s="53">
        <v>9495099355.1569996</v>
      </c>
      <c r="F69" s="53">
        <v>7878279502.3430004</v>
      </c>
      <c r="G69" s="72">
        <f>IFERROR(((E69/F69)-1)*100,IF(E69+F69&lt;&gt;0,100,0))</f>
        <v>20.522499263108873</v>
      </c>
    </row>
    <row r="70" spans="1:7" s="15" customFormat="1" ht="12" x14ac:dyDescent="0.2">
      <c r="A70" s="66" t="s">
        <v>55</v>
      </c>
      <c r="B70" s="54">
        <v>192564391.47931001</v>
      </c>
      <c r="C70" s="53">
        <v>209019467.62975001</v>
      </c>
      <c r="D70" s="72">
        <f>IFERROR(((B70/C70)-1)*100,IF(B70+C70&lt;&gt;0,100,0))</f>
        <v>-7.8725088801718579</v>
      </c>
      <c r="E70" s="53">
        <v>8514492800.4814501</v>
      </c>
      <c r="F70" s="53">
        <v>7532681278.9535398</v>
      </c>
      <c r="G70" s="72">
        <f>IFERROR(((E70/F70)-1)*100,IF(E70+F70&lt;&gt;0,100,0))</f>
        <v>13.034024475071204</v>
      </c>
    </row>
    <row r="71" spans="1:7" s="15" customFormat="1" ht="12" x14ac:dyDescent="0.2">
      <c r="A71" s="66" t="s">
        <v>94</v>
      </c>
      <c r="B71" s="72">
        <f>IFERROR(B69/B68/1000,)</f>
        <v>31.124745382506887</v>
      </c>
      <c r="C71" s="72">
        <f>IFERROR(C69/C68/1000,)</f>
        <v>38.762715047034412</v>
      </c>
      <c r="D71" s="72">
        <f>IFERROR(((B71/C71)-1)*100,IF(B71+C71&lt;&gt;0,100,0))</f>
        <v>-19.704423839402541</v>
      </c>
      <c r="E71" s="72">
        <f>IFERROR(E69/E68/1000,)</f>
        <v>36.42225341934828</v>
      </c>
      <c r="F71" s="72">
        <f>IFERROR(F69/F68/1000,)</f>
        <v>29.94712305079959</v>
      </c>
      <c r="G71" s="72">
        <f>IFERROR(((E71/F71)-1)*100,IF(E71+F71&lt;&gt;0,100,0))</f>
        <v>21.621877859735861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2645</v>
      </c>
      <c r="C74" s="53">
        <v>2552</v>
      </c>
      <c r="D74" s="72">
        <f>IFERROR(((B74/C74)-1)*100,IF(B74+C74&lt;&gt;0,100,0))</f>
        <v>3.6442006269592486</v>
      </c>
      <c r="E74" s="53">
        <v>110199</v>
      </c>
      <c r="F74" s="53">
        <v>108616</v>
      </c>
      <c r="G74" s="72">
        <f>IFERROR(((E74/F74)-1)*100,IF(E74+F74&lt;&gt;0,100,0))</f>
        <v>1.4574280032407794</v>
      </c>
    </row>
    <row r="75" spans="1:7" s="15" customFormat="1" ht="12" x14ac:dyDescent="0.2">
      <c r="A75" s="66" t="s">
        <v>54</v>
      </c>
      <c r="B75" s="54">
        <v>648020902.88</v>
      </c>
      <c r="C75" s="53">
        <v>454731223.19999999</v>
      </c>
      <c r="D75" s="72">
        <f>IFERROR(((B75/C75)-1)*100,IF(B75+C75&lt;&gt;0,100,0))</f>
        <v>42.50635756212133</v>
      </c>
      <c r="E75" s="53">
        <v>24359107673.707001</v>
      </c>
      <c r="F75" s="53">
        <v>20336669735.394001</v>
      </c>
      <c r="G75" s="72">
        <f>IFERROR(((E75/F75)-1)*100,IF(E75+F75&lt;&gt;0,100,0))</f>
        <v>19.779236180997415</v>
      </c>
    </row>
    <row r="76" spans="1:7" s="15" customFormat="1" ht="12" x14ac:dyDescent="0.2">
      <c r="A76" s="66" t="s">
        <v>55</v>
      </c>
      <c r="B76" s="54">
        <v>553656925.05223</v>
      </c>
      <c r="C76" s="53">
        <v>425082210.98624998</v>
      </c>
      <c r="D76" s="72">
        <f>IFERROR(((B76/C76)-1)*100,IF(B76+C76&lt;&gt;0,100,0))</f>
        <v>30.247022985899296</v>
      </c>
      <c r="E76" s="53">
        <v>22068186252.500801</v>
      </c>
      <c r="F76" s="53">
        <v>19075665074.459801</v>
      </c>
      <c r="G76" s="72">
        <f>IFERROR(((E76/F76)-1)*100,IF(E76+F76&lt;&gt;0,100,0))</f>
        <v>15.687637449913371</v>
      </c>
    </row>
    <row r="77" spans="1:7" s="15" customFormat="1" ht="12" x14ac:dyDescent="0.2">
      <c r="A77" s="66" t="s">
        <v>94</v>
      </c>
      <c r="B77" s="72">
        <f>IFERROR(B75/B74/1000,)</f>
        <v>244.99845099432892</v>
      </c>
      <c r="C77" s="72">
        <f>IFERROR(C75/C74/1000,)</f>
        <v>178.1862159874608</v>
      </c>
      <c r="D77" s="72">
        <f>IFERROR(((B77/C77)-1)*100,IF(B77+C77&lt;&gt;0,100,0))</f>
        <v>37.495737050485324</v>
      </c>
      <c r="E77" s="72">
        <f>IFERROR(E75/E74/1000,)</f>
        <v>221.0465401111353</v>
      </c>
      <c r="F77" s="72">
        <f>IFERROR(F75/F74/1000,)</f>
        <v>187.23456705636372</v>
      </c>
      <c r="G77" s="72">
        <f>IFERROR(((E77/F77)-1)*100,IF(E77+F77&lt;&gt;0,100,0))</f>
        <v>18.058616838947849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233</v>
      </c>
      <c r="C80" s="53">
        <v>201</v>
      </c>
      <c r="D80" s="72">
        <f>IFERROR(((B80/C80)-1)*100,IF(B80+C80&lt;&gt;0,100,0))</f>
        <v>15.920398009950244</v>
      </c>
      <c r="E80" s="53">
        <v>8732</v>
      </c>
      <c r="F80" s="53">
        <v>7968</v>
      </c>
      <c r="G80" s="72">
        <f>IFERROR(((E80/F80)-1)*100,IF(E80+F80&lt;&gt;0,100,0))</f>
        <v>9.5883534136546267</v>
      </c>
    </row>
    <row r="81" spans="1:7" s="15" customFormat="1" ht="12" x14ac:dyDescent="0.2">
      <c r="A81" s="66" t="s">
        <v>54</v>
      </c>
      <c r="B81" s="54">
        <v>27355155.473999999</v>
      </c>
      <c r="C81" s="53">
        <v>30881401.761</v>
      </c>
      <c r="D81" s="72">
        <f>IFERROR(((B81/C81)-1)*100,IF(B81+C81&lt;&gt;0,100,0))</f>
        <v>-11.418673006784562</v>
      </c>
      <c r="E81" s="53">
        <v>1028752406.117</v>
      </c>
      <c r="F81" s="53">
        <v>950634745.73500001</v>
      </c>
      <c r="G81" s="72">
        <f>IFERROR(((E81/F81)-1)*100,IF(E81+F81&lt;&gt;0,100,0))</f>
        <v>8.2174211212532544</v>
      </c>
    </row>
    <row r="82" spans="1:7" s="15" customFormat="1" ht="12" x14ac:dyDescent="0.2">
      <c r="A82" s="66" t="s">
        <v>55</v>
      </c>
      <c r="B82" s="54">
        <v>5740417.6444296902</v>
      </c>
      <c r="C82" s="53">
        <v>3392446.7245001202</v>
      </c>
      <c r="D82" s="72">
        <f>IFERROR(((B82/C82)-1)*100,IF(B82+C82&lt;&gt;0,100,0))</f>
        <v>69.211725654307671</v>
      </c>
      <c r="E82" s="53">
        <v>333312420.06437099</v>
      </c>
      <c r="F82" s="53">
        <v>349683857.789289</v>
      </c>
      <c r="G82" s="72">
        <f>IFERROR(((E82/F82)-1)*100,IF(E82+F82&lt;&gt;0,100,0))</f>
        <v>-4.6817825187638551</v>
      </c>
    </row>
    <row r="83" spans="1:7" x14ac:dyDescent="0.2">
      <c r="A83" s="66" t="s">
        <v>94</v>
      </c>
      <c r="B83" s="72">
        <f>IFERROR(B81/B80/1000,)</f>
        <v>117.40410074678111</v>
      </c>
      <c r="C83" s="72">
        <f>IFERROR(C81/C80/1000,)</f>
        <v>153.63881473134327</v>
      </c>
      <c r="D83" s="72">
        <f>IFERROR(((B83/C83)-1)*100,IF(B83+C83&lt;&gt;0,100,0))</f>
        <v>-23.58434881701158</v>
      </c>
      <c r="E83" s="72">
        <f>IFERROR(E81/E80/1000,)</f>
        <v>117.81406391628492</v>
      </c>
      <c r="F83" s="72">
        <f>IFERROR(F81/F80/1000,)</f>
        <v>119.30656949485443</v>
      </c>
      <c r="G83" s="72">
        <f>IFERROR(((E83/F83)-1)*100,IF(E83+F83&lt;&gt;0,100,0))</f>
        <v>-1.2509835668637503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10138</v>
      </c>
      <c r="C86" s="51">
        <f>C68+C74+C80</f>
        <v>8536</v>
      </c>
      <c r="D86" s="72">
        <f>IFERROR(((B86/C86)-1)*100,IF(B86+C86&lt;&gt;0,100,0))</f>
        <v>18.767572633552021</v>
      </c>
      <c r="E86" s="51">
        <f>E68+E74+E80</f>
        <v>379626</v>
      </c>
      <c r="F86" s="51">
        <f>F68+F74+F80</f>
        <v>379657</v>
      </c>
      <c r="G86" s="72">
        <f>IFERROR(((E86/F86)-1)*100,IF(E86+F86&lt;&gt;0,100,0))</f>
        <v>-8.1652649628449758E-3</v>
      </c>
    </row>
    <row r="87" spans="1:7" s="15" customFormat="1" ht="12" x14ac:dyDescent="0.2">
      <c r="A87" s="66" t="s">
        <v>54</v>
      </c>
      <c r="B87" s="51">
        <f t="shared" ref="B87:C87" si="1">B69+B75+B81</f>
        <v>901341709.83099997</v>
      </c>
      <c r="C87" s="51">
        <f t="shared" si="1"/>
        <v>709777406.07800007</v>
      </c>
      <c r="D87" s="72">
        <f>IFERROR(((B87/C87)-1)*100,IF(B87+C87&lt;&gt;0,100,0))</f>
        <v>26.989349352710757</v>
      </c>
      <c r="E87" s="51">
        <f t="shared" ref="E87:F87" si="2">E69+E75+E81</f>
        <v>34882959434.980995</v>
      </c>
      <c r="F87" s="51">
        <f t="shared" si="2"/>
        <v>29165583983.472</v>
      </c>
      <c r="G87" s="72">
        <f>IFERROR(((E87/F87)-1)*100,IF(E87+F87&lt;&gt;0,100,0))</f>
        <v>19.603157799785542</v>
      </c>
    </row>
    <row r="88" spans="1:7" s="15" customFormat="1" ht="12" x14ac:dyDescent="0.2">
      <c r="A88" s="66" t="s">
        <v>55</v>
      </c>
      <c r="B88" s="51">
        <f t="shared" ref="B88:C88" si="3">B70+B76+B82</f>
        <v>751961734.17596972</v>
      </c>
      <c r="C88" s="51">
        <f t="shared" si="3"/>
        <v>637494125.34050012</v>
      </c>
      <c r="D88" s="72">
        <f>IFERROR(((B88/C88)-1)*100,IF(B88+C88&lt;&gt;0,100,0))</f>
        <v>17.955868812803555</v>
      </c>
      <c r="E88" s="51">
        <f t="shared" ref="E88:F88" si="4">E70+E76+E82</f>
        <v>30915991473.046619</v>
      </c>
      <c r="F88" s="51">
        <f t="shared" si="4"/>
        <v>26958030211.202629</v>
      </c>
      <c r="G88" s="72">
        <f>IFERROR(((E88/F88)-1)*100,IF(E88+F88&lt;&gt;0,100,0))</f>
        <v>14.681937926604238</v>
      </c>
    </row>
    <row r="89" spans="1:7" x14ac:dyDescent="0.2">
      <c r="A89" s="66" t="s">
        <v>95</v>
      </c>
      <c r="B89" s="72">
        <f>IFERROR((B75/B87)*100,IF(B75+B87&lt;&gt;0,100,0))</f>
        <v>71.895142076749437</v>
      </c>
      <c r="C89" s="72">
        <f>IFERROR((C75/C87)*100,IF(C75+C87&lt;&gt;0,100,0))</f>
        <v>64.066736882017324</v>
      </c>
      <c r="D89" s="72">
        <f>IFERROR(((B89/C89)-1)*100,IF(B89+C89&lt;&gt;0,100,0))</f>
        <v>12.21914143863545</v>
      </c>
      <c r="E89" s="72">
        <f>IFERROR((E75/E87)*100,IF(E75+E87&lt;&gt;0,100,0))</f>
        <v>69.830966375173531</v>
      </c>
      <c r="F89" s="72">
        <f>IFERROR((F75/F87)*100,IF(F75+F87&lt;&gt;0,100,0))</f>
        <v>69.728313161562951</v>
      </c>
      <c r="G89" s="72">
        <f>IFERROR(((E89/F89)-1)*100,IF(E89+F89&lt;&gt;0,100,0))</f>
        <v>0.14721883974553318</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131393214.76000001</v>
      </c>
      <c r="C97" s="106">
        <v>66508083.072999999</v>
      </c>
      <c r="D97" s="52">
        <f>B97-C97</f>
        <v>64885131.687000006</v>
      </c>
      <c r="E97" s="106">
        <v>4520425730.0349998</v>
      </c>
      <c r="F97" s="106">
        <v>2665013442.3829999</v>
      </c>
      <c r="G97" s="67">
        <f>E97-F97</f>
        <v>1855412287.652</v>
      </c>
    </row>
    <row r="98" spans="1:7" s="15" customFormat="1" ht="13.5" x14ac:dyDescent="0.2">
      <c r="A98" s="66" t="s">
        <v>88</v>
      </c>
      <c r="B98" s="53">
        <v>124792952.993</v>
      </c>
      <c r="C98" s="106">
        <v>63641397.700000003</v>
      </c>
      <c r="D98" s="52">
        <f>B98-C98</f>
        <v>61151555.292999998</v>
      </c>
      <c r="E98" s="106">
        <v>4507919207.5600004</v>
      </c>
      <c r="F98" s="106">
        <v>2624263097.052</v>
      </c>
      <c r="G98" s="67">
        <f>E98-F98</f>
        <v>1883656110.5080004</v>
      </c>
    </row>
    <row r="99" spans="1:7" s="15" customFormat="1" ht="12" x14ac:dyDescent="0.2">
      <c r="A99" s="68" t="s">
        <v>16</v>
      </c>
      <c r="B99" s="52">
        <f>B97-B98</f>
        <v>6600261.7670000046</v>
      </c>
      <c r="C99" s="52">
        <f>C97-C98</f>
        <v>2866685.3729999959</v>
      </c>
      <c r="D99" s="69"/>
      <c r="E99" s="52">
        <f>E97-E98</f>
        <v>12506522.474999428</v>
      </c>
      <c r="F99" s="69">
        <f>F97-F98</f>
        <v>40750345.330999851</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31502584.535999998</v>
      </c>
      <c r="C102" s="106">
        <v>34364320.756999999</v>
      </c>
      <c r="D102" s="52">
        <f>B102-C102</f>
        <v>-2861736.2210000008</v>
      </c>
      <c r="E102" s="106">
        <v>1212788543.7490001</v>
      </c>
      <c r="F102" s="106">
        <v>898616381.09899998</v>
      </c>
      <c r="G102" s="67">
        <f>E102-F102</f>
        <v>314172162.6500001</v>
      </c>
    </row>
    <row r="103" spans="1:7" s="15" customFormat="1" ht="13.5" x14ac:dyDescent="0.2">
      <c r="A103" s="66" t="s">
        <v>88</v>
      </c>
      <c r="B103" s="53">
        <v>32628416.125999998</v>
      </c>
      <c r="C103" s="106">
        <v>36503077.748999998</v>
      </c>
      <c r="D103" s="52">
        <f>B103-C103</f>
        <v>-3874661.6229999997</v>
      </c>
      <c r="E103" s="106">
        <v>1394076883.1589999</v>
      </c>
      <c r="F103" s="106">
        <v>1030496639.929</v>
      </c>
      <c r="G103" s="67">
        <f>E103-F103</f>
        <v>363580243.2299999</v>
      </c>
    </row>
    <row r="104" spans="1:7" s="25" customFormat="1" ht="12" x14ac:dyDescent="0.2">
      <c r="A104" s="68" t="s">
        <v>16</v>
      </c>
      <c r="B104" s="52">
        <f>B102-B103</f>
        <v>-1125831.5899999999</v>
      </c>
      <c r="C104" s="52">
        <f>C102-C103</f>
        <v>-2138756.9919999987</v>
      </c>
      <c r="D104" s="69"/>
      <c r="E104" s="52">
        <f>E102-E103</f>
        <v>-181288339.40999985</v>
      </c>
      <c r="F104" s="69">
        <f>F102-F103</f>
        <v>-131880258.83000004</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870.64303819954705</v>
      </c>
      <c r="C111" s="108">
        <v>823.16750122829899</v>
      </c>
      <c r="D111" s="72">
        <f>IFERROR(((B111/C111)-1)*100,IF(B111+C111&lt;&gt;0,100,0))</f>
        <v>5.7674211992585711</v>
      </c>
      <c r="E111" s="71"/>
      <c r="F111" s="107">
        <v>870.64303819954705</v>
      </c>
      <c r="G111" s="107">
        <v>860.205733208335</v>
      </c>
    </row>
    <row r="112" spans="1:7" s="15" customFormat="1" ht="12" x14ac:dyDescent="0.2">
      <c r="A112" s="66" t="s">
        <v>50</v>
      </c>
      <c r="B112" s="107">
        <v>857.99629452055797</v>
      </c>
      <c r="C112" s="108">
        <v>811.60017453518503</v>
      </c>
      <c r="D112" s="72">
        <f>IFERROR(((B112/C112)-1)*100,IF(B112+C112&lt;&gt;0,100,0))</f>
        <v>5.7166227215198262</v>
      </c>
      <c r="E112" s="71"/>
      <c r="F112" s="107">
        <v>857.99629452055797</v>
      </c>
      <c r="G112" s="107">
        <v>847.69860835536599</v>
      </c>
    </row>
    <row r="113" spans="1:7" s="15" customFormat="1" ht="12" x14ac:dyDescent="0.2">
      <c r="A113" s="66" t="s">
        <v>51</v>
      </c>
      <c r="B113" s="107">
        <v>936.95846837907595</v>
      </c>
      <c r="C113" s="108">
        <v>880.47498616269297</v>
      </c>
      <c r="D113" s="72">
        <f>IFERROR(((B113/C113)-1)*100,IF(B113+C113&lt;&gt;0,100,0))</f>
        <v>6.4151149213847125</v>
      </c>
      <c r="E113" s="71"/>
      <c r="F113" s="107">
        <v>936.95846837907595</v>
      </c>
      <c r="G113" s="107">
        <v>925.89593488940102</v>
      </c>
    </row>
    <row r="114" spans="1:7" s="25" customFormat="1" ht="12" x14ac:dyDescent="0.2">
      <c r="A114" s="68" t="s">
        <v>52</v>
      </c>
      <c r="B114" s="72"/>
      <c r="C114" s="71"/>
      <c r="D114" s="73"/>
      <c r="E114" s="71"/>
      <c r="F114" s="58"/>
      <c r="G114" s="58"/>
    </row>
    <row r="115" spans="1:7" s="15" customFormat="1" ht="12" x14ac:dyDescent="0.2">
      <c r="A115" s="66" t="s">
        <v>56</v>
      </c>
      <c r="B115" s="107">
        <v>682.01043717780999</v>
      </c>
      <c r="C115" s="108">
        <v>630.21352839993597</v>
      </c>
      <c r="D115" s="72">
        <f>IFERROR(((B115/C115)-1)*100,IF(B115+C115&lt;&gt;0,100,0))</f>
        <v>8.2189458721050315</v>
      </c>
      <c r="E115" s="71"/>
      <c r="F115" s="107">
        <v>682.01043717780999</v>
      </c>
      <c r="G115" s="107">
        <v>678.17621839804804</v>
      </c>
    </row>
    <row r="116" spans="1:7" s="15" customFormat="1" ht="12" x14ac:dyDescent="0.2">
      <c r="A116" s="66" t="s">
        <v>57</v>
      </c>
      <c r="B116" s="107">
        <v>886.58118465815403</v>
      </c>
      <c r="C116" s="108">
        <v>821.20565343830697</v>
      </c>
      <c r="D116" s="72">
        <f>IFERROR(((B116/C116)-1)*100,IF(B116+C116&lt;&gt;0,100,0))</f>
        <v>7.9609207445328956</v>
      </c>
      <c r="E116" s="71"/>
      <c r="F116" s="107">
        <v>886.58118465815403</v>
      </c>
      <c r="G116" s="107">
        <v>879.50492324557104</v>
      </c>
    </row>
    <row r="117" spans="1:7" s="15" customFormat="1" ht="12" x14ac:dyDescent="0.2">
      <c r="A117" s="66" t="s">
        <v>59</v>
      </c>
      <c r="B117" s="107">
        <v>992.57008050918103</v>
      </c>
      <c r="C117" s="108">
        <v>938.88797145775902</v>
      </c>
      <c r="D117" s="72">
        <f>IFERROR(((B117/C117)-1)*100,IF(B117+C117&lt;&gt;0,100,0))</f>
        <v>5.717626669353626</v>
      </c>
      <c r="E117" s="71"/>
      <c r="F117" s="107">
        <v>992.57008050918103</v>
      </c>
      <c r="G117" s="107">
        <v>980.87168695329694</v>
      </c>
    </row>
    <row r="118" spans="1:7" s="15" customFormat="1" ht="12" x14ac:dyDescent="0.2">
      <c r="A118" s="66" t="s">
        <v>58</v>
      </c>
      <c r="B118" s="107">
        <v>904.82623042352202</v>
      </c>
      <c r="C118" s="108">
        <v>874.85422481963496</v>
      </c>
      <c r="D118" s="72">
        <f>IFERROR(((B118/C118)-1)*100,IF(B118+C118&lt;&gt;0,100,0))</f>
        <v>3.4259428317976459</v>
      </c>
      <c r="E118" s="71"/>
      <c r="F118" s="107">
        <v>904.82623042352202</v>
      </c>
      <c r="G118" s="107">
        <v>890.68758594621897</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630</v>
      </c>
      <c r="C127" s="53">
        <v>95</v>
      </c>
      <c r="D127" s="72">
        <f>IFERROR(((B127/C127)-1)*100,IF(B127+C127&lt;&gt;0,100,0))</f>
        <v>563.15789473684208</v>
      </c>
      <c r="E127" s="53">
        <v>13746</v>
      </c>
      <c r="F127" s="53">
        <v>11037</v>
      </c>
      <c r="G127" s="72">
        <f>IFERROR(((E127/F127)-1)*100,IF(E127+F127&lt;&gt;0,100,0))</f>
        <v>24.544713237292747</v>
      </c>
    </row>
    <row r="128" spans="1:7" s="15" customFormat="1" ht="12" x14ac:dyDescent="0.2">
      <c r="A128" s="66" t="s">
        <v>74</v>
      </c>
      <c r="B128" s="54">
        <v>4</v>
      </c>
      <c r="C128" s="53">
        <v>2</v>
      </c>
      <c r="D128" s="72">
        <f>IFERROR(((B128/C128)-1)*100,IF(B128+C128&lt;&gt;0,100,0))</f>
        <v>100</v>
      </c>
      <c r="E128" s="53">
        <v>257</v>
      </c>
      <c r="F128" s="53">
        <v>290</v>
      </c>
      <c r="G128" s="72">
        <f>IFERROR(((E128/F128)-1)*100,IF(E128+F128&lt;&gt;0,100,0))</f>
        <v>-11.379310344827587</v>
      </c>
    </row>
    <row r="129" spans="1:7" s="25" customFormat="1" ht="12" x14ac:dyDescent="0.2">
      <c r="A129" s="68" t="s">
        <v>34</v>
      </c>
      <c r="B129" s="69">
        <f>SUM(B126:B128)</f>
        <v>634</v>
      </c>
      <c r="C129" s="69">
        <f>SUM(C126:C128)</f>
        <v>97</v>
      </c>
      <c r="D129" s="72">
        <f>IFERROR(((B129/C129)-1)*100,IF(B129+C129&lt;&gt;0,100,0))</f>
        <v>553.60824742268039</v>
      </c>
      <c r="E129" s="69">
        <f>SUM(E126:E128)</f>
        <v>14009</v>
      </c>
      <c r="F129" s="69">
        <f>SUM(F126:F128)</f>
        <v>11335</v>
      </c>
      <c r="G129" s="72">
        <f>IFERROR(((E129/F129)-1)*100,IF(E129+F129&lt;&gt;0,100,0))</f>
        <v>23.590648434053808</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30</v>
      </c>
      <c r="C132" s="53">
        <v>15</v>
      </c>
      <c r="D132" s="72">
        <f>IFERROR(((B132/C132)-1)*100,IF(B132+C132&lt;&gt;0,100,0))</f>
        <v>100</v>
      </c>
      <c r="E132" s="53">
        <v>190</v>
      </c>
      <c r="F132" s="53">
        <v>144</v>
      </c>
      <c r="G132" s="72">
        <f>IFERROR(((E132/F132)-1)*100,IF(E132+F132&lt;&gt;0,100,0))</f>
        <v>31.944444444444443</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30</v>
      </c>
      <c r="C134" s="69">
        <f>SUM(C132:C133)</f>
        <v>15</v>
      </c>
      <c r="D134" s="72">
        <f>IFERROR(((B134/C134)-1)*100,IF(B134+C134&lt;&gt;0,100,0))</f>
        <v>100</v>
      </c>
      <c r="E134" s="69">
        <f>SUM(E132:E133)</f>
        <v>190</v>
      </c>
      <c r="F134" s="69">
        <f>SUM(F132:F133)</f>
        <v>144</v>
      </c>
      <c r="G134" s="72">
        <f>IFERROR(((E134/F134)-1)*100,IF(E134+F134&lt;&gt;0,100,0))</f>
        <v>31.944444444444443</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852439</v>
      </c>
      <c r="C138" s="53">
        <v>52159</v>
      </c>
      <c r="D138" s="72">
        <f>IFERROR(((B138/C138)-1)*100,IF(B138+C138&lt;&gt;0,100,0))</f>
        <v>1534.3085565290746</v>
      </c>
      <c r="E138" s="53">
        <v>11443936</v>
      </c>
      <c r="F138" s="53">
        <v>10281234</v>
      </c>
      <c r="G138" s="72">
        <f>IFERROR(((E138/F138)-1)*100,IF(E138+F138&lt;&gt;0,100,0))</f>
        <v>11.308973222475039</v>
      </c>
    </row>
    <row r="139" spans="1:7" s="15" customFormat="1" ht="12" x14ac:dyDescent="0.2">
      <c r="A139" s="66" t="s">
        <v>74</v>
      </c>
      <c r="B139" s="54">
        <v>38</v>
      </c>
      <c r="C139" s="53">
        <v>28</v>
      </c>
      <c r="D139" s="72">
        <f>IFERROR(((B139/C139)-1)*100,IF(B139+C139&lt;&gt;0,100,0))</f>
        <v>35.714285714285722</v>
      </c>
      <c r="E139" s="53">
        <v>11671</v>
      </c>
      <c r="F139" s="53">
        <v>12308</v>
      </c>
      <c r="G139" s="72">
        <f>IFERROR(((E139/F139)-1)*100,IF(E139+F139&lt;&gt;0,100,0))</f>
        <v>-5.1754956126096818</v>
      </c>
    </row>
    <row r="140" spans="1:7" s="15" customFormat="1" ht="12" x14ac:dyDescent="0.2">
      <c r="A140" s="68" t="s">
        <v>34</v>
      </c>
      <c r="B140" s="69">
        <f>SUM(B137:B139)</f>
        <v>852477</v>
      </c>
      <c r="C140" s="69">
        <f>SUM(C137:C139)</f>
        <v>52187</v>
      </c>
      <c r="D140" s="72">
        <f>IFERROR(((B140/C140)-1)*100,IF(B140+C140&lt;&gt;0,100,0))</f>
        <v>1533.5045126180848</v>
      </c>
      <c r="E140" s="69">
        <f>SUM(E137:E139)</f>
        <v>11456437</v>
      </c>
      <c r="F140" s="69">
        <f>SUM(F137:F139)</f>
        <v>10293964</v>
      </c>
      <c r="G140" s="72">
        <f>IFERROR(((E140/F140)-1)*100,IF(E140+F140&lt;&gt;0,100,0))</f>
        <v>11.292763409702999</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14898</v>
      </c>
      <c r="C143" s="53">
        <v>8500</v>
      </c>
      <c r="D143" s="72">
        <f>IFERROR(((B143/C143)-1)*100,)</f>
        <v>75.270588235294113</v>
      </c>
      <c r="E143" s="53">
        <v>129409</v>
      </c>
      <c r="F143" s="53">
        <v>169341</v>
      </c>
      <c r="G143" s="72">
        <f>IFERROR(((E143/F143)-1)*100,)</f>
        <v>-23.580822128131995</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14898</v>
      </c>
      <c r="C145" s="69">
        <f>SUM(C143:C144)</f>
        <v>8500</v>
      </c>
      <c r="D145" s="72">
        <f>IFERROR(((B145/C145)-1)*100,)</f>
        <v>75.270588235294113</v>
      </c>
      <c r="E145" s="69">
        <f>SUM(E143:E144)</f>
        <v>129409</v>
      </c>
      <c r="F145" s="69">
        <f>SUM(F143:F144)</f>
        <v>169341</v>
      </c>
      <c r="G145" s="72">
        <f>IFERROR(((E145/F145)-1)*100,)</f>
        <v>-23.580822128131995</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70598421.017030001</v>
      </c>
      <c r="C149" s="53">
        <v>4919788.2773599997</v>
      </c>
      <c r="D149" s="72">
        <f>IFERROR(((B149/C149)-1)*100,IF(B149+C149&lt;&gt;0,100,0))</f>
        <v>1334.9890084073641</v>
      </c>
      <c r="E149" s="53">
        <v>992017765.99696004</v>
      </c>
      <c r="F149" s="53">
        <v>915646342.17281997</v>
      </c>
      <c r="G149" s="72">
        <f>IFERROR(((E149/F149)-1)*100,IF(E149+F149&lt;&gt;0,100,0))</f>
        <v>8.3407119437523658</v>
      </c>
    </row>
    <row r="150" spans="1:7" x14ac:dyDescent="0.2">
      <c r="A150" s="66" t="s">
        <v>74</v>
      </c>
      <c r="B150" s="54">
        <v>334688.34000000003</v>
      </c>
      <c r="C150" s="53">
        <v>227610.08</v>
      </c>
      <c r="D150" s="72">
        <f>IFERROR(((B150/C150)-1)*100,IF(B150+C150&lt;&gt;0,100,0))</f>
        <v>47.044603648485172</v>
      </c>
      <c r="E150" s="53">
        <v>77719450.519999996</v>
      </c>
      <c r="F150" s="53">
        <v>81518544</v>
      </c>
      <c r="G150" s="72">
        <f>IFERROR(((E150/F150)-1)*100,IF(E150+F150&lt;&gt;0,100,0))</f>
        <v>-4.660403993476625</v>
      </c>
    </row>
    <row r="151" spans="1:7" s="15" customFormat="1" ht="12" x14ac:dyDescent="0.2">
      <c r="A151" s="68" t="s">
        <v>34</v>
      </c>
      <c r="B151" s="69">
        <f>SUM(B148:B150)</f>
        <v>70933109.357030004</v>
      </c>
      <c r="C151" s="69">
        <f>SUM(C148:C150)</f>
        <v>5147398.3573599998</v>
      </c>
      <c r="D151" s="72">
        <f>IFERROR(((B151/C151)-1)*100,IF(B151+C151&lt;&gt;0,100,0))</f>
        <v>1278.0380773445754</v>
      </c>
      <c r="E151" s="69">
        <f>SUM(E148:E150)</f>
        <v>1069756295.2744601</v>
      </c>
      <c r="F151" s="69">
        <f>SUM(F148:F150)</f>
        <v>997174728.41981995</v>
      </c>
      <c r="G151" s="72">
        <f>IFERROR(((E151/F151)-1)*100,IF(E151+F151&lt;&gt;0,100,0))</f>
        <v>7.2787210491843224</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29556.243999999999</v>
      </c>
      <c r="C154" s="53">
        <v>25030.5</v>
      </c>
      <c r="D154" s="72">
        <f>IFERROR(((B154/C154)-1)*100,IF(B154+C154&lt;&gt;0,100,0))</f>
        <v>18.080917280917276</v>
      </c>
      <c r="E154" s="53">
        <v>186869.93437179999</v>
      </c>
      <c r="F154" s="53">
        <v>336428.49005000002</v>
      </c>
      <c r="G154" s="72">
        <f>IFERROR(((E154/F154)-1)*100,IF(E154+F154&lt;&gt;0,100,0))</f>
        <v>-44.454783141574197</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29556.243999999999</v>
      </c>
      <c r="C156" s="69">
        <f>SUM(C154:C155)</f>
        <v>25030.5</v>
      </c>
      <c r="D156" s="72">
        <f>IFERROR(((B156/C156)-1)*100,IF(B156+C156&lt;&gt;0,100,0))</f>
        <v>18.080917280917276</v>
      </c>
      <c r="E156" s="69">
        <f>SUM(E154:E155)</f>
        <v>186869.93437179999</v>
      </c>
      <c r="F156" s="69">
        <f>SUM(F154:F155)</f>
        <v>336428.49005000002</v>
      </c>
      <c r="G156" s="72">
        <f>IFERROR(((E156/F156)-1)*100,IF(E156+F156&lt;&gt;0,100,0))</f>
        <v>-44.454783141574197</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1413173</v>
      </c>
      <c r="C160" s="53">
        <v>1317239</v>
      </c>
      <c r="D160" s="72">
        <f>IFERROR(((B160/C160)-1)*100,IF(B160+C160&lt;&gt;0,100,0))</f>
        <v>7.2829607990653189</v>
      </c>
      <c r="E160" s="65"/>
      <c r="F160" s="65"/>
      <c r="G160" s="52"/>
    </row>
    <row r="161" spans="1:7" s="15" customFormat="1" ht="12" x14ac:dyDescent="0.2">
      <c r="A161" s="66" t="s">
        <v>74</v>
      </c>
      <c r="B161" s="54">
        <v>1420</v>
      </c>
      <c r="C161" s="53">
        <v>1679</v>
      </c>
      <c r="D161" s="72">
        <f>IFERROR(((B161/C161)-1)*100,IF(B161+C161&lt;&gt;0,100,0))</f>
        <v>-15.425848719475876</v>
      </c>
      <c r="E161" s="65"/>
      <c r="F161" s="65"/>
      <c r="G161" s="52"/>
    </row>
    <row r="162" spans="1:7" s="25" customFormat="1" ht="12" x14ac:dyDescent="0.2">
      <c r="A162" s="68" t="s">
        <v>34</v>
      </c>
      <c r="B162" s="69">
        <f>SUM(B159:B161)</f>
        <v>1414593</v>
      </c>
      <c r="C162" s="69">
        <f>SUM(C159:C161)</f>
        <v>1319333</v>
      </c>
      <c r="D162" s="72">
        <f>IFERROR(((B162/C162)-1)*100,IF(B162+C162&lt;&gt;0,100,0))</f>
        <v>7.2203151137733901</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142603</v>
      </c>
      <c r="C165" s="53">
        <v>55737</v>
      </c>
      <c r="D165" s="72">
        <f>IFERROR(((B165/C165)-1)*100,IF(B165+C165&lt;&gt;0,100,0))</f>
        <v>155.84979457093135</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142603</v>
      </c>
      <c r="C167" s="69">
        <f>SUM(C165:C166)</f>
        <v>55737</v>
      </c>
      <c r="D167" s="72">
        <f>IFERROR(((B167/C167)-1)*100,IF(B167+C167&lt;&gt;0,100,0))</f>
        <v>155.84979457093135</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24986</v>
      </c>
      <c r="C175" s="87">
        <v>17230</v>
      </c>
      <c r="D175" s="72">
        <f>IFERROR(((B175/C175)-1)*100,IF(B175+C175&lt;&gt;0,100,0))</f>
        <v>45.014509576320364</v>
      </c>
      <c r="E175" s="87">
        <v>982568</v>
      </c>
      <c r="F175" s="87">
        <v>785902</v>
      </c>
      <c r="G175" s="72">
        <f>IFERROR(((E175/F175)-1)*100,IF(E175+F175&lt;&gt;0,100,0))</f>
        <v>25.024239663469494</v>
      </c>
    </row>
    <row r="176" spans="1:7" x14ac:dyDescent="0.2">
      <c r="A176" s="66" t="s">
        <v>32</v>
      </c>
      <c r="B176" s="86">
        <v>109528</v>
      </c>
      <c r="C176" s="87">
        <v>87170</v>
      </c>
      <c r="D176" s="72">
        <f t="shared" ref="D176:D178" si="5">IFERROR(((B176/C176)-1)*100,IF(B176+C176&lt;&gt;0,100,0))</f>
        <v>25.648732362051163</v>
      </c>
      <c r="E176" s="87">
        <v>5314170</v>
      </c>
      <c r="F176" s="87">
        <v>5020812</v>
      </c>
      <c r="G176" s="72">
        <f>IFERROR(((E176/F176)-1)*100,IF(E176+F176&lt;&gt;0,100,0))</f>
        <v>5.8428397637672935</v>
      </c>
    </row>
    <row r="177" spans="1:7" x14ac:dyDescent="0.2">
      <c r="A177" s="66" t="s">
        <v>92</v>
      </c>
      <c r="B177" s="86">
        <v>45111292</v>
      </c>
      <c r="C177" s="87">
        <v>40898216</v>
      </c>
      <c r="D177" s="72">
        <f t="shared" si="5"/>
        <v>10.30136864649549</v>
      </c>
      <c r="E177" s="87">
        <v>2127073444</v>
      </c>
      <c r="F177" s="87">
        <v>2121144058</v>
      </c>
      <c r="G177" s="72">
        <f>IFERROR(((E177/F177)-1)*100,IF(E177+F177&lt;&gt;0,100,0))</f>
        <v>0.27953716663595696</v>
      </c>
    </row>
    <row r="178" spans="1:7" x14ac:dyDescent="0.2">
      <c r="A178" s="66" t="s">
        <v>93</v>
      </c>
      <c r="B178" s="86">
        <v>219464</v>
      </c>
      <c r="C178" s="87">
        <v>248680</v>
      </c>
      <c r="D178" s="72">
        <f t="shared" si="5"/>
        <v>-11.748431719478846</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762</v>
      </c>
      <c r="C181" s="87">
        <v>928</v>
      </c>
      <c r="D181" s="72">
        <f t="shared" ref="D181:D184" si="6">IFERROR(((B181/C181)-1)*100,IF(B181+C181&lt;&gt;0,100,0))</f>
        <v>-17.887931034482762</v>
      </c>
      <c r="E181" s="87">
        <v>26340</v>
      </c>
      <c r="F181" s="87">
        <v>30038</v>
      </c>
      <c r="G181" s="72">
        <f t="shared" ref="G181" si="7">IFERROR(((E181/F181)-1)*100,IF(E181+F181&lt;&gt;0,100,0))</f>
        <v>-12.311072641320997</v>
      </c>
    </row>
    <row r="182" spans="1:7" x14ac:dyDescent="0.2">
      <c r="A182" s="66" t="s">
        <v>32</v>
      </c>
      <c r="B182" s="86">
        <v>10716</v>
      </c>
      <c r="C182" s="87">
        <v>9466</v>
      </c>
      <c r="D182" s="72">
        <f t="shared" si="6"/>
        <v>13.205155292626248</v>
      </c>
      <c r="E182" s="87">
        <v>322778</v>
      </c>
      <c r="F182" s="87">
        <v>416306</v>
      </c>
      <c r="G182" s="72">
        <f t="shared" ref="G182" si="8">IFERROR(((E182/F182)-1)*100,IF(E182+F182&lt;&gt;0,100,0))</f>
        <v>-22.466166713907555</v>
      </c>
    </row>
    <row r="183" spans="1:7" x14ac:dyDescent="0.2">
      <c r="A183" s="66" t="s">
        <v>92</v>
      </c>
      <c r="B183" s="86">
        <v>143750</v>
      </c>
      <c r="C183" s="87">
        <v>132118</v>
      </c>
      <c r="D183" s="72">
        <f t="shared" si="6"/>
        <v>8.8042507455456498</v>
      </c>
      <c r="E183" s="87">
        <v>4155646</v>
      </c>
      <c r="F183" s="87">
        <v>8069302</v>
      </c>
      <c r="G183" s="72">
        <f t="shared" ref="G183" si="9">IFERROR(((E183/F183)-1)*100,IF(E183+F183&lt;&gt;0,100,0))</f>
        <v>-48.500551844508976</v>
      </c>
    </row>
    <row r="184" spans="1:7" x14ac:dyDescent="0.2">
      <c r="A184" s="66" t="s">
        <v>93</v>
      </c>
      <c r="B184" s="86">
        <v>68924</v>
      </c>
      <c r="C184" s="87">
        <v>87592</v>
      </c>
      <c r="D184" s="72">
        <f t="shared" si="6"/>
        <v>-21.312448625445246</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2023-10-09T06:55:44Z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