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8B389B5B-AAA3-4516-970D-34FC270D9C27}" xr6:coauthVersionLast="47" xr6:coauthVersionMax="47" xr10:uidLastSave="{00000000-0000-0000-0000-000000000000}"/>
  <bookViews>
    <workbookView xWindow="2550" yWindow="2550" windowWidth="12960" windowHeight="895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<sst xmlns="http://schemas.openxmlformats.org/spreadsheetml/2006/main" count="270" uniqueCount="102">
  <si>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</si>
  <si>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</si>
  <si>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</si>
  <si>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</si>
  <si>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</si>
  <si>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</si>
  <si>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</si>
  <si>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</si>
  <si>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</si>
  <si>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</si>
  <si>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</si>
  <si>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</si>
  <si>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</si>
  <si>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</si>
  <si>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</si>
  <si>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</si>
  <si>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</si>
  <si>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</si>
  <si>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</si>
  <si>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</si>
  <si>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</si>
  <si>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</si>
  <si>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</si>
  <si>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</si>
  <si>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</si>
  <si>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</si>
  <si>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</si>
  <si>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</si>
  <si>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</si>
  <si>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</si>
  <si>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</si>
  <si>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</si>
  <si>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</si>
  <si>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</si>
  <si>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</si>
  <si>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</si>
  <si>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</si>
  <si>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</si>
  <si>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</si>
  <si>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</si>
  <si>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</si>
  <si>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</si>
  <si>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</si>
  <si>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</si>
  <si>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</si>
  <si>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</si>
  <si>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</si>
  <si>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</si>
  <si>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</si>
  <si>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</si>
  <si>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</si>
  <si>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</si>
  <si>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</si>
  <si>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</si>
  <si>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</si>
  <si>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</si>
  <si>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</si>
  <si>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</si>
  <si>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</si>
  <si>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</si>
  <si>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</si>
  <si>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</si>
  <si>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</si>
  <si>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</si>
  <si>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</si>
  <si>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</si>
  <si>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</si>
  <si>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</si>
  <si>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</si>
  <si>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</si>
  <si>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</si>
  <si>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</si>
  <si>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</si>
  <si>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</si>
  <si>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</si>
  <si>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</si>
  <si>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</si>
  <si>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</si>
  <si>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</si>
  <si>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</si>
  <si>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</si>
  <si>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</si>
  <si>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</si>
  <si>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</si>
  <si>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</si>
  <si>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</si>
  <si>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</si>
  <si>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</si>
  <si>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</si>
  <si>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</si>
  <si>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</si>
  <si>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</si>
  <si>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</si>
  <si>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</si>
  <si>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</si>
  <si>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</si>
  <si>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</si>
  <si>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</si>
  <si>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</si>
  <si>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13 October 2023</t>
  </si>
  <si>
    <t>13.10.2023</t>
  </si>
  <si>
    <t>14.10.2022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</si>
</sst>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09">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zoomScaleNormal="100" zoomScalePageLayoutView="70" workbookViewId="0">
      <selection activeCell="A6" sqref="A6:G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88" t="s">
        <v>98</v>
      </c>
      <c r="B2" s="88"/>
      <c r="C2" s="88"/>
      <c r="D2" s="88"/>
      <c r="E2" s="88"/>
      <c r="F2" s="88"/>
      <c r="G2" s="88"/>
    </row>
    <row r="3" spans="1:7" ht="15" x14ac:dyDescent="0.2">
      <c r="A3" s="89" t="s">
        <v>99</v>
      </c>
      <c r="B3" s="89"/>
      <c r="C3" s="89"/>
      <c r="D3" s="89"/>
      <c r="E3" s="89"/>
      <c r="F3" s="89"/>
      <c r="G3" s="89"/>
    </row>
    <row r="4" spans="1:7" x14ac:dyDescent="0.2">
      <c r="B4" s="3"/>
      <c r="C4" s="3"/>
      <c r="D4" s="3"/>
      <c r="E4" s="3"/>
      <c r="G4" s="18"/>
    </row>
    <row r="5" spans="1:7" x14ac:dyDescent="0.2">
      <c r="A5" s="3"/>
      <c r="B5" s="17"/>
      <c r="C5" s="17"/>
      <c r="D5" s="17"/>
      <c r="E5" s="3"/>
      <c r="F5" s="3"/>
      <c r="G5" s="3"/>
    </row>
    <row r="6" spans="1:7" ht="15.75" x14ac:dyDescent="0.25">
      <c r="A6" s="90" t="s">
        <v>69</v>
      </c>
      <c r="B6" s="90"/>
      <c r="C6" s="90"/>
      <c r="D6" s="90"/>
      <c r="E6" s="90"/>
      <c r="F6" s="90"/>
      <c r="G6" s="90"/>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100</v>
      </c>
      <c r="C10" s="40" t="s">
        <v>101</v>
      </c>
      <c r="D10" s="26" t="s">
        <v>0</v>
      </c>
      <c r="E10" s="102">
        <v>2023</v>
      </c>
      <c r="F10" s="102">
        <v>2022</v>
      </c>
      <c r="G10" s="26" t="s">
        <v>7</v>
      </c>
    </row>
    <row r="11" spans="1:7" s="15" customFormat="1" ht="12" x14ac:dyDescent="0.2">
      <c r="A11" s="51" t="s">
        <v>8</v>
      </c>
      <c r="B11" s="54">
        <v>1929455</v>
      </c>
      <c r="C11" s="54">
        <v>1536859</v>
      </c>
      <c r="D11" s="72">
        <f>IFERROR(((B11/C11)-1)*100,IF(B11+C11&lt;&gt;0,100,0))</f>
        <v>25.545349313112009</v>
      </c>
      <c r="E11" s="54">
        <v>62896844</v>
      </c>
      <c r="F11" s="54">
        <v>64827709</v>
      </c>
      <c r="G11" s="72">
        <f>IFERROR(((E11/F11)-1)*100,IF(E11+F11&lt;&gt;0,100,0))</f>
        <v>-2.9784563264452224</v>
      </c>
    </row>
    <row r="12" spans="1:7" s="15" customFormat="1" ht="12" x14ac:dyDescent="0.2">
      <c r="A12" s="51" t="s">
        <v>9</v>
      </c>
      <c r="B12" s="54">
        <v>1533464.517</v>
      </c>
      <c r="C12" s="54">
        <v>1519899.24</v>
      </c>
      <c r="D12" s="72">
        <f>IFERROR(((B12/C12)-1)*100,IF(B12+C12&lt;&gt;0,100,0))</f>
        <v>0.89251159833463323</v>
      </c>
      <c r="E12" s="54">
        <v>60377699.463</v>
      </c>
      <c r="F12" s="54">
        <v>65347560.991999999</v>
      </c>
      <c r="G12" s="72">
        <f>IFERROR(((E12/F12)-1)*100,IF(E12+F12&lt;&gt;0,100,0))</f>
        <v>-7.6052747088883983</v>
      </c>
    </row>
    <row r="13" spans="1:7" s="15" customFormat="1" ht="12" x14ac:dyDescent="0.2">
      <c r="A13" s="51" t="s">
        <v>10</v>
      </c>
      <c r="B13" s="54">
        <v>99991291.490866601</v>
      </c>
      <c r="C13" s="54">
        <v>90410064.434126899</v>
      </c>
      <c r="D13" s="72">
        <f>IFERROR(((B13/C13)-1)*100,IF(B13+C13&lt;&gt;0,100,0))</f>
        <v>10.597522650501624</v>
      </c>
      <c r="E13" s="54">
        <v>4336146388.9864197</v>
      </c>
      <c r="F13" s="54">
        <v>4753429916.40518</v>
      </c>
      <c r="G13" s="72">
        <f>IFERROR(((E13/F13)-1)*100,IF(E13+F13&lt;&gt;0,100,0))</f>
        <v>-8.7785774642141874</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376</v>
      </c>
      <c r="C16" s="54">
        <v>330</v>
      </c>
      <c r="D16" s="72">
        <f>IFERROR(((B16/C16)-1)*100,IF(B16+C16&lt;&gt;0,100,0))</f>
        <v>13.939393939393941</v>
      </c>
      <c r="E16" s="54">
        <v>15077</v>
      </c>
      <c r="F16" s="54">
        <v>16429</v>
      </c>
      <c r="G16" s="72">
        <f>IFERROR(((E16/F16)-1)*100,IF(E16+F16&lt;&gt;0,100,0))</f>
        <v>-8.2293505386816008</v>
      </c>
    </row>
    <row r="17" spans="1:7" s="15" customFormat="1" ht="12" x14ac:dyDescent="0.2">
      <c r="A17" s="51" t="s">
        <v>9</v>
      </c>
      <c r="B17" s="54">
        <v>147937.06700000001</v>
      </c>
      <c r="C17" s="54">
        <v>126940.583</v>
      </c>
      <c r="D17" s="72">
        <f>IFERROR(((B17/C17)-1)*100,IF(B17+C17&lt;&gt;0,100,0))</f>
        <v>16.540403000985116</v>
      </c>
      <c r="E17" s="54">
        <v>6726953.4019999998</v>
      </c>
      <c r="F17" s="54">
        <v>6605221.483</v>
      </c>
      <c r="G17" s="72">
        <f>IFERROR(((E17/F17)-1)*100,IF(E17+F17&lt;&gt;0,100,0))</f>
        <v>1.8429649832833572</v>
      </c>
    </row>
    <row r="18" spans="1:7" s="15" customFormat="1" ht="12" x14ac:dyDescent="0.2">
      <c r="A18" s="51" t="s">
        <v>10</v>
      </c>
      <c r="B18" s="54">
        <v>9009437.0971116107</v>
      </c>
      <c r="C18" s="54">
        <v>5265516.7854719898</v>
      </c>
      <c r="D18" s="72">
        <f>IFERROR(((B18/C18)-1)*100,IF(B18+C18&lt;&gt;0,100,0))</f>
        <v>71.102618492631464</v>
      </c>
      <c r="E18" s="54">
        <v>379861091.09965199</v>
      </c>
      <c r="F18" s="54">
        <v>462627316.621889</v>
      </c>
      <c r="G18" s="72">
        <f>IFERROR(((E18/F18)-1)*100,IF(E18+F18&lt;&gt;0,100,0))</f>
        <v>-17.890475237518856</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100</v>
      </c>
      <c r="C23" s="40" t="s">
        <v>101</v>
      </c>
      <c r="D23" s="26" t="s">
        <v>13</v>
      </c>
      <c r="E23" s="102">
        <v>2023</v>
      </c>
      <c r="F23" s="102">
        <v>2022</v>
      </c>
      <c r="G23" s="26" t="s">
        <v>13</v>
      </c>
    </row>
    <row r="24" spans="1:7" s="15" customFormat="1" ht="12" x14ac:dyDescent="0.2">
      <c r="A24" s="51" t="s">
        <v>14</v>
      </c>
      <c r="B24" s="53">
        <v>15669460.6909</v>
      </c>
      <c r="C24" s="53">
        <v>12595726.766869999</v>
      </c>
      <c r="D24" s="52">
        <f>B24-C24</f>
        <v>3073733.9240300003</v>
      </c>
      <c r="E24" s="54">
        <v>595082089.03235996</v>
      </c>
      <c r="F24" s="54">
        <v>740892980.08266997</v>
      </c>
      <c r="G24" s="52">
        <f>E24-F24</f>
        <v>-145810891.05031002</v>
      </c>
    </row>
    <row r="25" spans="1:7" s="15" customFormat="1" ht="12" x14ac:dyDescent="0.2">
      <c r="A25" s="55" t="s">
        <v>15</v>
      </c>
      <c r="B25" s="53">
        <v>16421541.83329</v>
      </c>
      <c r="C25" s="53">
        <v>13377858.07305</v>
      </c>
      <c r="D25" s="52">
        <f>B25-C25</f>
        <v>3043683.7602399997</v>
      </c>
      <c r="E25" s="54">
        <v>698958922.05154002</v>
      </c>
      <c r="F25" s="54">
        <v>815228394.09539998</v>
      </c>
      <c r="G25" s="52">
        <f>E25-F25</f>
        <v>-116269472.04385996</v>
      </c>
    </row>
    <row r="26" spans="1:7" s="25" customFormat="1" ht="12" x14ac:dyDescent="0.2">
      <c r="A26" s="56" t="s">
        <v>16</v>
      </c>
      <c r="B26" s="57">
        <f>B24-B25</f>
        <v>-752081.1423899997</v>
      </c>
      <c r="C26" s="57">
        <f>C24-C25</f>
        <v>-782131.30618000031</v>
      </c>
      <c r="D26" s="57"/>
      <c r="E26" s="57">
        <f>E24-E25</f>
        <v>-103876833.01918006</v>
      </c>
      <c r="F26" s="57">
        <f>F24-F25</f>
        <v>-74335414.012730002</v>
      </c>
      <c r="G26" s="58"/>
    </row>
    <row r="27" spans="1:7" s="10" customFormat="1" x14ac:dyDescent="0.2">
      <c r="A27" s="91" t="s">
        <v>67</v>
      </c>
      <c r="B27" s="91"/>
      <c r="C27" s="91"/>
      <c r="D27" s="91"/>
      <c r="E27" s="91"/>
      <c r="F27" s="91"/>
      <c r="G27" s="91"/>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100</v>
      </c>
      <c r="C32" s="40" t="s">
        <v>101</v>
      </c>
      <c r="D32" s="26" t="s">
        <v>7</v>
      </c>
      <c r="E32" s="26"/>
      <c r="F32" s="26" t="s">
        <v>20</v>
      </c>
      <c r="G32" s="26" t="s">
        <v>21</v>
      </c>
    </row>
    <row r="33" spans="1:7" s="15" customFormat="1" ht="12" x14ac:dyDescent="0.2">
      <c r="A33" s="51" t="s">
        <v>22</v>
      </c>
      <c r="B33" s="103">
        <v>72919.721918900002</v>
      </c>
      <c r="C33" s="103">
        <v>64271.35591554</v>
      </c>
      <c r="D33" s="72">
        <f t="shared" ref="D33:D42" si="0">IFERROR(((B33/C33)-1)*100,IF(B33+C33&lt;&gt;0,100,0))</f>
        <v>13.456019217526638</v>
      </c>
      <c r="E33" s="51"/>
      <c r="F33" s="103">
        <v>74382.25</v>
      </c>
      <c r="G33" s="103">
        <v>71285.440000000002</v>
      </c>
    </row>
    <row r="34" spans="1:7" s="15" customFormat="1" ht="12" x14ac:dyDescent="0.2">
      <c r="A34" s="51" t="s">
        <v>23</v>
      </c>
      <c r="B34" s="103">
        <v>73752.159583290006</v>
      </c>
      <c r="C34" s="103">
        <v>73555.753648359998</v>
      </c>
      <c r="D34" s="72">
        <f t="shared" si="0"/>
        <v>0.26701641297695033</v>
      </c>
      <c r="E34" s="51"/>
      <c r="F34" s="103">
        <v>74873.13</v>
      </c>
      <c r="G34" s="103">
        <v>71210.17</v>
      </c>
    </row>
    <row r="35" spans="1:7" s="15" customFormat="1" ht="12" x14ac:dyDescent="0.2">
      <c r="A35" s="51" t="s">
        <v>24</v>
      </c>
      <c r="B35" s="103">
        <v>67373.03347876</v>
      </c>
      <c r="C35" s="103">
        <v>67160.940341099995</v>
      </c>
      <c r="D35" s="72">
        <f t="shared" si="0"/>
        <v>0.3157983443692336</v>
      </c>
      <c r="E35" s="51"/>
      <c r="F35" s="103">
        <v>68111.19</v>
      </c>
      <c r="G35" s="103">
        <v>66848.320000000007</v>
      </c>
    </row>
    <row r="36" spans="1:7" s="15" customFormat="1" ht="12" x14ac:dyDescent="0.2">
      <c r="A36" s="51" t="s">
        <v>25</v>
      </c>
      <c r="B36" s="103">
        <v>67153.068609979993</v>
      </c>
      <c r="C36" s="103">
        <v>57844.489701680002</v>
      </c>
      <c r="D36" s="72">
        <f t="shared" si="0"/>
        <v>16.092421173229976</v>
      </c>
      <c r="E36" s="51"/>
      <c r="F36" s="103">
        <v>68602.289999999994</v>
      </c>
      <c r="G36" s="103">
        <v>65568.100000000006</v>
      </c>
    </row>
    <row r="37" spans="1:7" s="15" customFormat="1" ht="12" x14ac:dyDescent="0.2">
      <c r="A37" s="51" t="s">
        <v>79</v>
      </c>
      <c r="B37" s="103">
        <v>60184.045405559998</v>
      </c>
      <c r="C37" s="103">
        <v>59946.965695190003</v>
      </c>
      <c r="D37" s="72">
        <f t="shared" si="0"/>
        <v>0.39548241953639707</v>
      </c>
      <c r="E37" s="51"/>
      <c r="F37" s="103">
        <v>60907.26</v>
      </c>
      <c r="G37" s="103">
        <v>55512.02</v>
      </c>
    </row>
    <row r="38" spans="1:7" s="15" customFormat="1" ht="12" x14ac:dyDescent="0.2">
      <c r="A38" s="51" t="s">
        <v>26</v>
      </c>
      <c r="B38" s="103">
        <v>97090.537966389995</v>
      </c>
      <c r="C38" s="103">
        <v>77993.736775490004</v>
      </c>
      <c r="D38" s="72">
        <f t="shared" si="0"/>
        <v>24.485044543860447</v>
      </c>
      <c r="E38" s="51"/>
      <c r="F38" s="103">
        <v>100629.47</v>
      </c>
      <c r="G38" s="103">
        <v>97039.06</v>
      </c>
    </row>
    <row r="39" spans="1:7" s="15" customFormat="1" ht="12" x14ac:dyDescent="0.2">
      <c r="A39" s="51" t="s">
        <v>27</v>
      </c>
      <c r="B39" s="103">
        <v>16035.00538563</v>
      </c>
      <c r="C39" s="103">
        <v>14172.749687420001</v>
      </c>
      <c r="D39" s="72">
        <f t="shared" si="0"/>
        <v>13.139692291771521</v>
      </c>
      <c r="E39" s="51"/>
      <c r="F39" s="103">
        <v>16528.18</v>
      </c>
      <c r="G39" s="103">
        <v>15913.55</v>
      </c>
    </row>
    <row r="40" spans="1:7" s="15" customFormat="1" ht="12" x14ac:dyDescent="0.2">
      <c r="A40" s="51" t="s">
        <v>28</v>
      </c>
      <c r="B40" s="103">
        <v>96813.823881610006</v>
      </c>
      <c r="C40" s="103">
        <v>78739.609796499994</v>
      </c>
      <c r="D40" s="72">
        <f t="shared" si="0"/>
        <v>22.954411549437758</v>
      </c>
      <c r="E40" s="51"/>
      <c r="F40" s="103">
        <v>100058.11</v>
      </c>
      <c r="G40" s="103">
        <v>96733.49</v>
      </c>
    </row>
    <row r="41" spans="1:7" s="15" customFormat="1" ht="12" x14ac:dyDescent="0.2">
      <c r="A41" s="51" t="s">
        <v>29</v>
      </c>
      <c r="B41" s="59"/>
      <c r="C41" s="59"/>
      <c r="D41" s="72">
        <f t="shared" si="0"/>
        <v>0</v>
      </c>
      <c r="E41" s="51"/>
      <c r="F41" s="59"/>
      <c r="G41" s="59"/>
    </row>
    <row r="42" spans="1:7" s="15" customFormat="1" ht="12" x14ac:dyDescent="0.2">
      <c r="A42" s="51" t="s">
        <v>78</v>
      </c>
      <c r="B42" s="103">
        <v>639.69817876000002</v>
      </c>
      <c r="C42" s="103">
        <v>1149.2420331599999</v>
      </c>
      <c r="D42" s="72">
        <f t="shared" si="0"/>
        <v>-44.337384092969401</v>
      </c>
      <c r="E42" s="51"/>
      <c r="F42" s="103">
        <v>720.65</v>
      </c>
      <c r="G42" s="103">
        <v>629.85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100</v>
      </c>
      <c r="D47" s="26"/>
      <c r="E47" s="40" t="s">
        <v>101</v>
      </c>
      <c r="F47" s="26"/>
      <c r="G47" s="26" t="s">
        <v>7</v>
      </c>
    </row>
    <row r="48" spans="1:7" s="22" customFormat="1" ht="14.25" x14ac:dyDescent="0.2">
      <c r="A48" s="51" t="s">
        <v>30</v>
      </c>
      <c r="B48" s="61"/>
      <c r="C48" s="104">
        <v>17429.168175117898</v>
      </c>
      <c r="D48" s="59"/>
      <c r="E48" s="104">
        <v>18629.662940489699</v>
      </c>
      <c r="F48" s="59"/>
      <c r="G48" s="72">
        <f>IFERROR(((C48/E48)-1)*100,IF(C48+E48&lt;&gt;0,100,0))</f>
        <v>-6.4439961646469035</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5">
        <v>2154</v>
      </c>
      <c r="D54" s="62"/>
      <c r="E54" s="105">
        <v>475966</v>
      </c>
      <c r="F54" s="105">
        <v>44569769.405000001</v>
      </c>
      <c r="G54" s="105">
        <v>8123055.5999999996</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94" t="s">
        <v>83</v>
      </c>
      <c r="B58" s="95"/>
      <c r="C58" s="95"/>
      <c r="D58" s="95"/>
      <c r="E58" s="95"/>
      <c r="F58" s="95"/>
      <c r="G58" s="95"/>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94" t="s">
        <v>84</v>
      </c>
      <c r="B61" s="94"/>
      <c r="C61" s="94"/>
      <c r="D61" s="94"/>
      <c r="E61" s="94"/>
      <c r="F61" s="94"/>
      <c r="G61" s="94"/>
    </row>
    <row r="62" spans="1:7" x14ac:dyDescent="0.2">
      <c r="A62" s="49"/>
      <c r="B62" s="46"/>
      <c r="C62" s="46"/>
      <c r="D62" s="45"/>
      <c r="E62" s="46"/>
      <c r="F62" s="44"/>
      <c r="G62" s="44"/>
    </row>
    <row r="63" spans="1:7" ht="15.75" x14ac:dyDescent="0.25">
      <c r="A63" s="93" t="s">
        <v>63</v>
      </c>
      <c r="B63" s="93"/>
      <c r="C63" s="93"/>
      <c r="D63" s="93"/>
      <c r="E63" s="93"/>
      <c r="F63" s="93"/>
      <c r="G63" s="93"/>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100</v>
      </c>
      <c r="C67" s="40" t="s">
        <v>101</v>
      </c>
      <c r="D67" s="26" t="s">
        <v>0</v>
      </c>
      <c r="E67" s="102">
        <v>2023</v>
      </c>
      <c r="F67" s="102">
        <v>2022</v>
      </c>
      <c r="G67" s="26" t="s">
        <v>7</v>
      </c>
    </row>
    <row r="68" spans="1:7" s="15" customFormat="1" ht="12" x14ac:dyDescent="0.2">
      <c r="A68" s="64" t="s">
        <v>53</v>
      </c>
      <c r="B68" s="54">
        <v>5209</v>
      </c>
      <c r="C68" s="53">
        <v>5305</v>
      </c>
      <c r="D68" s="72">
        <f>IFERROR(((B68/C68)-1)*100,IF(B68+C68&lt;&gt;0,100,0))</f>
        <v>-1.809613572101787</v>
      </c>
      <c r="E68" s="53">
        <v>265942</v>
      </c>
      <c r="F68" s="53">
        <v>268378</v>
      </c>
      <c r="G68" s="72">
        <f>IFERROR(((E68/F68)-1)*100,IF(E68+F68&lt;&gt;0,100,0))</f>
        <v>-0.9076749957150021</v>
      </c>
    </row>
    <row r="69" spans="1:7" s="15" customFormat="1" ht="12" x14ac:dyDescent="0.2">
      <c r="A69" s="66" t="s">
        <v>54</v>
      </c>
      <c r="B69" s="54">
        <v>198501251.227</v>
      </c>
      <c r="C69" s="53">
        <v>181041698.956</v>
      </c>
      <c r="D69" s="72">
        <f>IFERROR(((B69/C69)-1)*100,IF(B69+C69&lt;&gt;0,100,0))</f>
        <v>9.6439396954860257</v>
      </c>
      <c r="E69" s="53">
        <v>9697621637.6520004</v>
      </c>
      <c r="F69" s="53">
        <v>8059321201.2989998</v>
      </c>
      <c r="G69" s="72">
        <f>IFERROR(((E69/F69)-1)*100,IF(E69+F69&lt;&gt;0,100,0))</f>
        <v>20.328020132625312</v>
      </c>
    </row>
    <row r="70" spans="1:7" s="15" customFormat="1" ht="12" x14ac:dyDescent="0.2">
      <c r="A70" s="66" t="s">
        <v>55</v>
      </c>
      <c r="B70" s="54">
        <v>169534946.14815</v>
      </c>
      <c r="C70" s="53">
        <v>170721556.43959001</v>
      </c>
      <c r="D70" s="72">
        <f>IFERROR(((B70/C70)-1)*100,IF(B70+C70&lt;&gt;0,100,0))</f>
        <v>-0.69505592391895243</v>
      </c>
      <c r="E70" s="53">
        <v>8687409982.9965191</v>
      </c>
      <c r="F70" s="53">
        <v>7703402835.3931303</v>
      </c>
      <c r="G70" s="72">
        <f>IFERROR(((E70/F70)-1)*100,IF(E70+F70&lt;&gt;0,100,0))</f>
        <v>12.773668580362795</v>
      </c>
    </row>
    <row r="71" spans="1:7" s="15" customFormat="1" ht="12" x14ac:dyDescent="0.2">
      <c r="A71" s="66" t="s">
        <v>94</v>
      </c>
      <c r="B71" s="72">
        <f>IFERROR(B69/B68/1000,)</f>
        <v>38.107362493184873</v>
      </c>
      <c r="C71" s="72">
        <f>IFERROR(C69/C68/1000,)</f>
        <v>34.12661620282752</v>
      </c>
      <c r="D71" s="72">
        <f>IFERROR(((B71/C71)-1)*100,IF(B71+C71&lt;&gt;0,100,0))</f>
        <v>11.664638142552008</v>
      </c>
      <c r="E71" s="72">
        <f>IFERROR(E69/E68/1000,)</f>
        <v>36.465175254950331</v>
      </c>
      <c r="F71" s="72">
        <f>IFERROR(F69/F68/1000,)</f>
        <v>30.029738657039697</v>
      </c>
      <c r="G71" s="72">
        <f>IFERROR(((E71/F71)-1)*100,IF(E71+F71&lt;&gt;0,100,0))</f>
        <v>21.430211802399455</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2597</v>
      </c>
      <c r="C74" s="53">
        <v>2871</v>
      </c>
      <c r="D74" s="72">
        <f>IFERROR(((B74/C74)-1)*100,IF(B74+C74&lt;&gt;0,100,0))</f>
        <v>-9.5437129919888513</v>
      </c>
      <c r="E74" s="53">
        <v>112800</v>
      </c>
      <c r="F74" s="53">
        <v>111487</v>
      </c>
      <c r="G74" s="72">
        <f>IFERROR(((E74/F74)-1)*100,IF(E74+F74&lt;&gt;0,100,0))</f>
        <v>1.1777157874909072</v>
      </c>
    </row>
    <row r="75" spans="1:7" s="15" customFormat="1" ht="12" x14ac:dyDescent="0.2">
      <c r="A75" s="66" t="s">
        <v>54</v>
      </c>
      <c r="B75" s="54">
        <v>566230669.42900002</v>
      </c>
      <c r="C75" s="53">
        <v>486463851</v>
      </c>
      <c r="D75" s="72">
        <f>IFERROR(((B75/C75)-1)*100,IF(B75+C75&lt;&gt;0,100,0))</f>
        <v>16.397275617710804</v>
      </c>
      <c r="E75" s="53">
        <v>24925063343.136002</v>
      </c>
      <c r="F75" s="53">
        <v>20823133586.394001</v>
      </c>
      <c r="G75" s="72">
        <f>IFERROR(((E75/F75)-1)*100,IF(E75+F75&lt;&gt;0,100,0))</f>
        <v>19.698907178035086</v>
      </c>
    </row>
    <row r="76" spans="1:7" s="15" customFormat="1" ht="12" x14ac:dyDescent="0.2">
      <c r="A76" s="66" t="s">
        <v>55</v>
      </c>
      <c r="B76" s="54">
        <v>486943924.46669</v>
      </c>
      <c r="C76" s="53">
        <v>449581234.95239002</v>
      </c>
      <c r="D76" s="72">
        <f>IFERROR(((B76/C76)-1)*100,IF(B76+C76&lt;&gt;0,100,0))</f>
        <v>8.31055360178825</v>
      </c>
      <c r="E76" s="53">
        <v>22554942762.9814</v>
      </c>
      <c r="F76" s="53">
        <v>19525246309.412201</v>
      </c>
      <c r="G76" s="72">
        <f>IFERROR(((E76/F76)-1)*100,IF(E76+F76&lt;&gt;0,100,0))</f>
        <v>15.516815540036099</v>
      </c>
    </row>
    <row r="77" spans="1:7" s="15" customFormat="1" ht="12" x14ac:dyDescent="0.2">
      <c r="A77" s="66" t="s">
        <v>94</v>
      </c>
      <c r="B77" s="72">
        <f>IFERROR(B75/B74/1000,)</f>
        <v>218.03260278359647</v>
      </c>
      <c r="C77" s="72">
        <f>IFERROR(C75/C74/1000,)</f>
        <v>169.44056112852664</v>
      </c>
      <c r="D77" s="72">
        <f>IFERROR(((B77/C77)-1)*100,IF(B77+C77&lt;&gt;0,100,0))</f>
        <v>28.677927723699547</v>
      </c>
      <c r="E77" s="72">
        <f>IFERROR(E75/E74/1000,)</f>
        <v>220.9668736093617</v>
      </c>
      <c r="F77" s="72">
        <f>IFERROR(F75/F74/1000,)</f>
        <v>186.7763379263412</v>
      </c>
      <c r="G77" s="72">
        <f>IFERROR(((E77/F77)-1)*100,IF(E77+F77&lt;&gt;0,100,0))</f>
        <v>18.305603409198532</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195</v>
      </c>
      <c r="C80" s="53">
        <v>-10</v>
      </c>
      <c r="D80" s="72">
        <f>IFERROR(((B80/C80)-1)*100,IF(B80+C80&lt;&gt;0,100,0))</f>
        <v>-2050</v>
      </c>
      <c r="E80" s="53">
        <v>8945</v>
      </c>
      <c r="F80" s="53">
        <v>7967</v>
      </c>
      <c r="G80" s="72">
        <f>IFERROR(((E80/F80)-1)*100,IF(E80+F80&lt;&gt;0,100,0))</f>
        <v>12.275637002635875</v>
      </c>
    </row>
    <row r="81" spans="1:7" s="15" customFormat="1" ht="12" x14ac:dyDescent="0.2">
      <c r="A81" s="66" t="s">
        <v>54</v>
      </c>
      <c r="B81" s="54">
        <v>18655856.333999999</v>
      </c>
      <c r="C81" s="53">
        <v>4224160.2410000004</v>
      </c>
      <c r="D81" s="72">
        <f>IFERROR(((B81/C81)-1)*100,IF(B81+C81&lt;&gt;0,100,0))</f>
        <v>341.64651125032918</v>
      </c>
      <c r="E81" s="53">
        <v>1050634855.451</v>
      </c>
      <c r="F81" s="53">
        <v>956621905.97599995</v>
      </c>
      <c r="G81" s="72">
        <f>IFERROR(((E81/F81)-1)*100,IF(E81+F81&lt;&gt;0,100,0))</f>
        <v>9.8275973911639234</v>
      </c>
    </row>
    <row r="82" spans="1:7" s="15" customFormat="1" ht="12" x14ac:dyDescent="0.2">
      <c r="A82" s="66" t="s">
        <v>55</v>
      </c>
      <c r="B82" s="54">
        <v>1617979.2859302999</v>
      </c>
      <c r="C82" s="53">
        <v>-3004825.0768498499</v>
      </c>
      <c r="D82" s="72">
        <f>IFERROR(((B82/C82)-1)*100,IF(B82+C82&lt;&gt;0,100,0))</f>
        <v>-153.84603910542876</v>
      </c>
      <c r="E82" s="53">
        <v>337265443.97900403</v>
      </c>
      <c r="F82" s="53">
        <v>348261397.34060198</v>
      </c>
      <c r="G82" s="72">
        <f>IFERROR(((E82/F82)-1)*100,IF(E82+F82&lt;&gt;0,100,0))</f>
        <v>-3.1573850692512506</v>
      </c>
    </row>
    <row r="83" spans="1:7" x14ac:dyDescent="0.2">
      <c r="A83" s="66" t="s">
        <v>94</v>
      </c>
      <c r="B83" s="72">
        <f>IFERROR(B81/B80/1000,)</f>
        <v>95.671058123076918</v>
      </c>
      <c r="C83" s="72">
        <f>IFERROR(C81/C80/1000,)</f>
        <v>-422.41602410000002</v>
      </c>
      <c r="D83" s="72">
        <f>IFERROR(((B83/C83)-1)*100,IF(B83+C83&lt;&gt;0,100,0))</f>
        <v>-122.64853903847843</v>
      </c>
      <c r="E83" s="72">
        <f>IFERROR(E81/E80/1000,)</f>
        <v>117.4549866351034</v>
      </c>
      <c r="F83" s="72">
        <f>IFERROR(F81/F80/1000,)</f>
        <v>120.0730395350822</v>
      </c>
      <c r="G83" s="72">
        <f>IFERROR(((E83/F83)-1)*100,IF(E83+F83&lt;&gt;0,100,0))</f>
        <v>-2.1803836315927305</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8001</v>
      </c>
      <c r="C86" s="51">
        <f>C68+C74+C80</f>
        <v>8166</v>
      </c>
      <c r="D86" s="72">
        <f>IFERROR(((B86/C86)-1)*100,IF(B86+C86&lt;&gt;0,100,0))</f>
        <v>-2.0205731080088163</v>
      </c>
      <c r="E86" s="51">
        <f>E68+E74+E80</f>
        <v>387687</v>
      </c>
      <c r="F86" s="51">
        <f>F68+F74+F80</f>
        <v>387832</v>
      </c>
      <c r="G86" s="72">
        <f>IFERROR(((E86/F86)-1)*100,IF(E86+F86&lt;&gt;0,100,0))</f>
        <v>-3.7387322345761032E-2</v>
      </c>
    </row>
    <row r="87" spans="1:7" s="15" customFormat="1" ht="12" x14ac:dyDescent="0.2">
      <c r="A87" s="66" t="s">
        <v>54</v>
      </c>
      <c r="B87" s="51">
        <f t="shared" ref="B87:C87" si="1">B69+B75+B81</f>
        <v>783387776.99000001</v>
      </c>
      <c r="C87" s="51">
        <f t="shared" si="1"/>
        <v>671729710.19700003</v>
      </c>
      <c r="D87" s="72">
        <f>IFERROR(((B87/C87)-1)*100,IF(B87+C87&lt;&gt;0,100,0))</f>
        <v>16.622469588289277</v>
      </c>
      <c r="E87" s="51">
        <f t="shared" ref="E87:F87" si="2">E69+E75+E81</f>
        <v>35673319836.238998</v>
      </c>
      <c r="F87" s="51">
        <f t="shared" si="2"/>
        <v>29839076693.669003</v>
      </c>
      <c r="G87" s="72">
        <f>IFERROR(((E87/F87)-1)*100,IF(E87+F87&lt;&gt;0,100,0))</f>
        <v>19.552358145880078</v>
      </c>
    </row>
    <row r="88" spans="1:7" s="15" customFormat="1" ht="12" x14ac:dyDescent="0.2">
      <c r="A88" s="66" t="s">
        <v>55</v>
      </c>
      <c r="B88" s="51">
        <f t="shared" ref="B88:C88" si="3">B70+B76+B82</f>
        <v>658096849.90077031</v>
      </c>
      <c r="C88" s="51">
        <f t="shared" si="3"/>
        <v>617297966.31513023</v>
      </c>
      <c r="D88" s="72">
        <f>IFERROR(((B88/C88)-1)*100,IF(B88+C88&lt;&gt;0,100,0))</f>
        <v>6.6092690745739979</v>
      </c>
      <c r="E88" s="51">
        <f t="shared" ref="E88:F88" si="4">E70+E76+E82</f>
        <v>31579618189.956924</v>
      </c>
      <c r="F88" s="51">
        <f t="shared" si="4"/>
        <v>27576910542.145935</v>
      </c>
      <c r="G88" s="72">
        <f>IFERROR(((E88/F88)-1)*100,IF(E88+F88&lt;&gt;0,100,0))</f>
        <v>14.514706575610159</v>
      </c>
    </row>
    <row r="89" spans="1:7" x14ac:dyDescent="0.2">
      <c r="A89" s="66" t="s">
        <v>95</v>
      </c>
      <c r="B89" s="72">
        <f>IFERROR((B75/B87)*100,IF(B75+B87&lt;&gt;0,100,0))</f>
        <v>72.279742684347241</v>
      </c>
      <c r="C89" s="72">
        <f>IFERROR((C75/C87)*100,IF(C75+C87&lt;&gt;0,100,0))</f>
        <v>72.419582402769322</v>
      </c>
      <c r="D89" s="72">
        <f>IFERROR(((B89/C89)-1)*100,IF(B89+C89&lt;&gt;0,100,0))</f>
        <v>-0.19309655452629526</v>
      </c>
      <c r="E89" s="72">
        <f>IFERROR((E75/E87)*100,IF(E75+E87&lt;&gt;0,100,0))</f>
        <v>69.870321735000672</v>
      </c>
      <c r="F89" s="72">
        <f>IFERROR((F75/F87)*100,IF(F75+F87&lt;&gt;0,100,0))</f>
        <v>69.784778531073215</v>
      </c>
      <c r="G89" s="72">
        <f>IFERROR(((E89/F89)-1)*100,IF(E89+F89&lt;&gt;0,100,0))</f>
        <v>0.12258146508177248</v>
      </c>
    </row>
    <row r="90" spans="1:7" x14ac:dyDescent="0.2">
      <c r="A90" s="3"/>
      <c r="B90" s="42"/>
      <c r="C90" s="42"/>
      <c r="D90" s="38"/>
      <c r="E90" s="42"/>
      <c r="F90" s="42"/>
      <c r="G90" s="42"/>
    </row>
    <row r="91" spans="1:7" ht="15" x14ac:dyDescent="0.25">
      <c r="A91" s="92" t="s">
        <v>49</v>
      </c>
      <c r="B91" s="92"/>
      <c r="C91" s="92"/>
      <c r="D91" s="92"/>
      <c r="E91" s="92"/>
      <c r="F91" s="92"/>
      <c r="G91" s="92"/>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100</v>
      </c>
      <c r="C94" s="40" t="s">
        <v>101</v>
      </c>
      <c r="D94" s="26" t="s">
        <v>13</v>
      </c>
      <c r="E94" s="102">
        <v>2023</v>
      </c>
      <c r="F94" s="102">
        <v>2022</v>
      </c>
      <c r="G94" s="26" t="s">
        <v>13</v>
      </c>
    </row>
    <row r="95" spans="1:7" s="15" customFormat="1" ht="12" x14ac:dyDescent="0.2">
      <c r="A95" s="96"/>
      <c r="B95" s="96"/>
      <c r="C95" s="96"/>
      <c r="D95" s="96"/>
      <c r="E95" s="96"/>
      <c r="F95" s="96"/>
      <c r="G95" s="96"/>
    </row>
    <row r="96" spans="1:7" s="15" customFormat="1" ht="12" x14ac:dyDescent="0.2">
      <c r="A96" s="97" t="s">
        <v>96</v>
      </c>
      <c r="B96" s="97"/>
      <c r="C96" s="97"/>
      <c r="D96" s="97"/>
      <c r="E96" s="97"/>
      <c r="F96" s="97"/>
      <c r="G96" s="97"/>
    </row>
    <row r="97" spans="1:7" s="15" customFormat="1" ht="13.5" x14ac:dyDescent="0.2">
      <c r="A97" s="66" t="s">
        <v>87</v>
      </c>
      <c r="B97" s="53">
        <v>89264796.163000003</v>
      </c>
      <c r="C97" s="106">
        <v>64629387.787</v>
      </c>
      <c r="D97" s="52">
        <f>B97-C97</f>
        <v>24635408.376000002</v>
      </c>
      <c r="E97" s="106">
        <v>4609690526.198</v>
      </c>
      <c r="F97" s="106">
        <v>2729642830.1700001</v>
      </c>
      <c r="G97" s="67">
        <f>E97-F97</f>
        <v>1880047696.0279999</v>
      </c>
    </row>
    <row r="98" spans="1:7" s="15" customFormat="1" ht="13.5" x14ac:dyDescent="0.2">
      <c r="A98" s="66" t="s">
        <v>88</v>
      </c>
      <c r="B98" s="53">
        <v>86981894.100999996</v>
      </c>
      <c r="C98" s="106">
        <v>60765425.454999998</v>
      </c>
      <c r="D98" s="52">
        <f>B98-C98</f>
        <v>26216468.645999998</v>
      </c>
      <c r="E98" s="106">
        <v>4594901101.6610003</v>
      </c>
      <c r="F98" s="106">
        <v>2685028522.507</v>
      </c>
      <c r="G98" s="67">
        <f>E98-F98</f>
        <v>1909872579.1540003</v>
      </c>
    </row>
    <row r="99" spans="1:7" s="15" customFormat="1" ht="12" x14ac:dyDescent="0.2">
      <c r="A99" s="68" t="s">
        <v>16</v>
      </c>
      <c r="B99" s="52">
        <f>B97-B98</f>
        <v>2282902.0620000064</v>
      </c>
      <c r="C99" s="52">
        <f>C97-C98</f>
        <v>3863962.3320000023</v>
      </c>
      <c r="D99" s="69"/>
      <c r="E99" s="52">
        <f>E97-E98</f>
        <v>14789424.536999702</v>
      </c>
      <c r="F99" s="69">
        <f>F97-F98</f>
        <v>44614307.663000107</v>
      </c>
      <c r="G99" s="67"/>
    </row>
    <row r="100" spans="1:7" s="15" customFormat="1" ht="12" x14ac:dyDescent="0.2">
      <c r="A100" s="98"/>
      <c r="B100" s="98"/>
      <c r="C100" s="98"/>
      <c r="D100" s="98"/>
      <c r="E100" s="98"/>
      <c r="F100" s="98"/>
      <c r="G100" s="98"/>
    </row>
    <row r="101" spans="1:7" s="15" customFormat="1" ht="12" x14ac:dyDescent="0.2">
      <c r="A101" s="99" t="s">
        <v>97</v>
      </c>
      <c r="B101" s="99"/>
      <c r="C101" s="99"/>
      <c r="D101" s="99"/>
      <c r="E101" s="99"/>
      <c r="F101" s="99"/>
      <c r="G101" s="99"/>
    </row>
    <row r="102" spans="1:7" s="15" customFormat="1" ht="13.5" x14ac:dyDescent="0.2">
      <c r="A102" s="66" t="s">
        <v>87</v>
      </c>
      <c r="B102" s="53">
        <v>28757013.684</v>
      </c>
      <c r="C102" s="106">
        <v>19676867.954999998</v>
      </c>
      <c r="D102" s="52">
        <f>B102-C102</f>
        <v>9080145.7290000021</v>
      </c>
      <c r="E102" s="106">
        <v>1243670447.4330001</v>
      </c>
      <c r="F102" s="106">
        <v>918293249.05400002</v>
      </c>
      <c r="G102" s="67">
        <f>E102-F102</f>
        <v>325377198.37900007</v>
      </c>
    </row>
    <row r="103" spans="1:7" s="15" customFormat="1" ht="13.5" x14ac:dyDescent="0.2">
      <c r="A103" s="66" t="s">
        <v>88</v>
      </c>
      <c r="B103" s="53">
        <v>26495870.646000002</v>
      </c>
      <c r="C103" s="106">
        <v>22475589.971999999</v>
      </c>
      <c r="D103" s="52">
        <f>B103-C103</f>
        <v>4020280.6740000024</v>
      </c>
      <c r="E103" s="106">
        <v>1422254753.8050001</v>
      </c>
      <c r="F103" s="106">
        <v>1052972229.901</v>
      </c>
      <c r="G103" s="67">
        <f>E103-F103</f>
        <v>369282523.90400004</v>
      </c>
    </row>
    <row r="104" spans="1:7" s="25" customFormat="1" ht="12" x14ac:dyDescent="0.2">
      <c r="A104" s="68" t="s">
        <v>16</v>
      </c>
      <c r="B104" s="52">
        <f>B102-B103</f>
        <v>2261143.0379999988</v>
      </c>
      <c r="C104" s="52">
        <f>C102-C103</f>
        <v>-2798722.0170000009</v>
      </c>
      <c r="D104" s="69"/>
      <c r="E104" s="52">
        <f>E102-E103</f>
        <v>-178584306.37199998</v>
      </c>
      <c r="F104" s="69">
        <f>F102-F103</f>
        <v>-134678980.847</v>
      </c>
      <c r="G104" s="67"/>
    </row>
    <row r="105" spans="1:7" x14ac:dyDescent="0.2">
      <c r="A105" s="70" t="s">
        <v>89</v>
      </c>
      <c r="B105" s="36"/>
      <c r="C105" s="36"/>
      <c r="D105" s="35"/>
      <c r="E105" s="34"/>
      <c r="F105" s="36"/>
      <c r="G105" s="36"/>
    </row>
    <row r="106" spans="1:7"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100</v>
      </c>
      <c r="C110" s="40" t="s">
        <v>101</v>
      </c>
      <c r="D110" s="26" t="s">
        <v>7</v>
      </c>
      <c r="E110" s="26"/>
      <c r="F110" s="26" t="s">
        <v>20</v>
      </c>
      <c r="G110" s="26" t="s">
        <v>21</v>
      </c>
    </row>
    <row r="111" spans="1:7" s="15" customFormat="1" ht="12" x14ac:dyDescent="0.2">
      <c r="A111" s="66" t="s">
        <v>39</v>
      </c>
      <c r="B111" s="107">
        <v>877.99419130583999</v>
      </c>
      <c r="C111" s="108">
        <v>816.28680692858404</v>
      </c>
      <c r="D111" s="72">
        <f>IFERROR(((B111/C111)-1)*100,IF(B111+C111&lt;&gt;0,100,0))</f>
        <v>7.5595224440096365</v>
      </c>
      <c r="E111" s="71"/>
      <c r="F111" s="107">
        <v>882.15664578541498</v>
      </c>
      <c r="G111" s="107">
        <v>871.30623534220001</v>
      </c>
    </row>
    <row r="112" spans="1:7" s="15" customFormat="1" ht="12" x14ac:dyDescent="0.2">
      <c r="A112" s="66" t="s">
        <v>50</v>
      </c>
      <c r="B112" s="107">
        <v>865.34176915246803</v>
      </c>
      <c r="C112" s="108">
        <v>804.72284846271305</v>
      </c>
      <c r="D112" s="72">
        <f>IFERROR(((B112/C112)-1)*100,IF(B112+C112&lt;&gt;0,100,0))</f>
        <v>7.5328941890437484</v>
      </c>
      <c r="E112" s="71"/>
      <c r="F112" s="107">
        <v>869.45452605479795</v>
      </c>
      <c r="G112" s="107">
        <v>858.65000560355099</v>
      </c>
    </row>
    <row r="113" spans="1:7" s="15" customFormat="1" ht="12" x14ac:dyDescent="0.2">
      <c r="A113" s="66" t="s">
        <v>51</v>
      </c>
      <c r="B113" s="107">
        <v>943.42388038189995</v>
      </c>
      <c r="C113" s="108">
        <v>874.35943981347896</v>
      </c>
      <c r="D113" s="72">
        <f>IFERROR(((B113/C113)-1)*100,IF(B113+C113&lt;&gt;0,100,0))</f>
        <v>7.8988614319934536</v>
      </c>
      <c r="E113" s="71"/>
      <c r="F113" s="107">
        <v>947.74945041202898</v>
      </c>
      <c r="G113" s="107">
        <v>937.67007280321195</v>
      </c>
    </row>
    <row r="114" spans="1:7" s="25" customFormat="1" ht="12" x14ac:dyDescent="0.2">
      <c r="A114" s="68" t="s">
        <v>52</v>
      </c>
      <c r="B114" s="72"/>
      <c r="C114" s="71"/>
      <c r="D114" s="73"/>
      <c r="E114" s="71"/>
      <c r="F114" s="58"/>
      <c r="G114" s="58"/>
    </row>
    <row r="115" spans="1:7" s="15" customFormat="1" ht="12" x14ac:dyDescent="0.2">
      <c r="A115" s="66" t="s">
        <v>56</v>
      </c>
      <c r="B115" s="107">
        <v>685.43288794131001</v>
      </c>
      <c r="C115" s="108">
        <v>631.16666240905897</v>
      </c>
      <c r="D115" s="72">
        <f>IFERROR(((B115/C115)-1)*100,IF(B115+C115&lt;&gt;0,100,0))</f>
        <v>8.5977648637407089</v>
      </c>
      <c r="E115" s="71"/>
      <c r="F115" s="107">
        <v>686.23637625689003</v>
      </c>
      <c r="G115" s="107">
        <v>682.78381788720105</v>
      </c>
    </row>
    <row r="116" spans="1:7" s="15" customFormat="1" ht="12" x14ac:dyDescent="0.2">
      <c r="A116" s="66" t="s">
        <v>57</v>
      </c>
      <c r="B116" s="107">
        <v>893.92659372658397</v>
      </c>
      <c r="C116" s="108">
        <v>822.713851503108</v>
      </c>
      <c r="D116" s="72">
        <f>IFERROR(((B116/C116)-1)*100,IF(B116+C116&lt;&gt;0,100,0))</f>
        <v>8.6558336283471426</v>
      </c>
      <c r="E116" s="71"/>
      <c r="F116" s="107">
        <v>895.70244104222104</v>
      </c>
      <c r="G116" s="107">
        <v>887.58284584628802</v>
      </c>
    </row>
    <row r="117" spans="1:7" s="15" customFormat="1" ht="12" x14ac:dyDescent="0.2">
      <c r="A117" s="66" t="s">
        <v>59</v>
      </c>
      <c r="B117" s="107">
        <v>1002.81787511757</v>
      </c>
      <c r="C117" s="108">
        <v>931.02737759835395</v>
      </c>
      <c r="D117" s="72">
        <f>IFERROR(((B117/C117)-1)*100,IF(B117+C117&lt;&gt;0,100,0))</f>
        <v>7.7108900604410113</v>
      </c>
      <c r="E117" s="71"/>
      <c r="F117" s="107">
        <v>1007.09507265585</v>
      </c>
      <c r="G117" s="107">
        <v>993.31505249757697</v>
      </c>
    </row>
    <row r="118" spans="1:7" s="15" customFormat="1" ht="12" x14ac:dyDescent="0.2">
      <c r="A118" s="66" t="s">
        <v>58</v>
      </c>
      <c r="B118" s="107">
        <v>911.53750809178598</v>
      </c>
      <c r="C118" s="108">
        <v>863.91504296831999</v>
      </c>
      <c r="D118" s="72">
        <f>IFERROR(((B118/C118)-1)*100,IF(B118+C118&lt;&gt;0,100,0))</f>
        <v>5.5124014231584972</v>
      </c>
      <c r="E118" s="71"/>
      <c r="F118" s="107">
        <v>918.31314731018995</v>
      </c>
      <c r="G118" s="107">
        <v>905.24308212776498</v>
      </c>
    </row>
    <row r="119" spans="1:7" x14ac:dyDescent="0.2">
      <c r="A119" s="74"/>
      <c r="B119" s="75"/>
      <c r="C119" s="74"/>
      <c r="D119" s="74"/>
      <c r="E119" s="75"/>
      <c r="F119" s="74"/>
      <c r="G119" s="74"/>
    </row>
    <row r="120" spans="1:7" ht="15.75" x14ac:dyDescent="0.25">
      <c r="A120" s="101" t="s">
        <v>73</v>
      </c>
      <c r="B120" s="101"/>
      <c r="C120" s="101"/>
      <c r="D120" s="101"/>
      <c r="E120" s="101"/>
      <c r="F120" s="101"/>
      <c r="G120" s="101"/>
    </row>
    <row r="121" spans="1:7" ht="15.75" x14ac:dyDescent="0.25">
      <c r="A121" s="76"/>
      <c r="B121" s="76"/>
      <c r="C121" s="76"/>
      <c r="D121" s="76"/>
      <c r="E121" s="76"/>
      <c r="F121" s="76"/>
      <c r="G121" s="76"/>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100</v>
      </c>
      <c r="C124" s="40" t="s">
        <v>101</v>
      </c>
      <c r="D124" s="26" t="s">
        <v>0</v>
      </c>
      <c r="E124" s="102">
        <v>2023</v>
      </c>
      <c r="F124" s="102">
        <v>2022</v>
      </c>
      <c r="G124" s="26" t="s">
        <v>7</v>
      </c>
    </row>
    <row r="125" spans="1:7" s="25" customFormat="1" ht="12" x14ac:dyDescent="0.2">
      <c r="A125" s="68" t="s">
        <v>33</v>
      </c>
      <c r="B125" s="72"/>
      <c r="C125" s="72"/>
      <c r="D125" s="77"/>
      <c r="E125" s="78"/>
      <c r="F125" s="78"/>
      <c r="G125" s="79"/>
    </row>
    <row r="126" spans="1:7" s="15" customFormat="1" ht="12" x14ac:dyDescent="0.2">
      <c r="A126" s="66" t="s">
        <v>90</v>
      </c>
      <c r="B126" s="54">
        <v>0</v>
      </c>
      <c r="C126" s="53">
        <v>0</v>
      </c>
      <c r="D126" s="72">
        <f>IFERROR(((B126/C126)-1)*100,IF(B126+C126&lt;&gt;0,100,0))</f>
        <v>0</v>
      </c>
      <c r="E126" s="53">
        <v>6</v>
      </c>
      <c r="F126" s="53">
        <v>8</v>
      </c>
      <c r="G126" s="72">
        <f>IFERROR(((E126/F126)-1)*100,IF(E126+F126&lt;&gt;0,100,0))</f>
        <v>-25</v>
      </c>
    </row>
    <row r="127" spans="1:7" s="15" customFormat="1" ht="12" x14ac:dyDescent="0.2">
      <c r="A127" s="66" t="s">
        <v>72</v>
      </c>
      <c r="B127" s="54">
        <v>1340</v>
      </c>
      <c r="C127" s="53">
        <v>912</v>
      </c>
      <c r="D127" s="72">
        <f>IFERROR(((B127/C127)-1)*100,IF(B127+C127&lt;&gt;0,100,0))</f>
        <v>46.929824561403507</v>
      </c>
      <c r="E127" s="53">
        <v>15086</v>
      </c>
      <c r="F127" s="53">
        <v>11949</v>
      </c>
      <c r="G127" s="72">
        <f>IFERROR(((E127/F127)-1)*100,IF(E127+F127&lt;&gt;0,100,0))</f>
        <v>26.253242949200772</v>
      </c>
    </row>
    <row r="128" spans="1:7" s="15" customFormat="1" ht="12" x14ac:dyDescent="0.2">
      <c r="A128" s="66" t="s">
        <v>74</v>
      </c>
      <c r="B128" s="54">
        <v>2</v>
      </c>
      <c r="C128" s="53">
        <v>12</v>
      </c>
      <c r="D128" s="72">
        <f>IFERROR(((B128/C128)-1)*100,IF(B128+C128&lt;&gt;0,100,0))</f>
        <v>-83.333333333333343</v>
      </c>
      <c r="E128" s="53">
        <v>259</v>
      </c>
      <c r="F128" s="53">
        <v>302</v>
      </c>
      <c r="G128" s="72">
        <f>IFERROR(((E128/F128)-1)*100,IF(E128+F128&lt;&gt;0,100,0))</f>
        <v>-14.238410596026485</v>
      </c>
    </row>
    <row r="129" spans="1:7" s="25" customFormat="1" ht="12" x14ac:dyDescent="0.2">
      <c r="A129" s="68" t="s">
        <v>34</v>
      </c>
      <c r="B129" s="69">
        <f>SUM(B126:B128)</f>
        <v>1342</v>
      </c>
      <c r="C129" s="69">
        <f>SUM(C126:C128)</f>
        <v>924</v>
      </c>
      <c r="D129" s="72">
        <f>IFERROR(((B129/C129)-1)*100,IF(B129+C129&lt;&gt;0,100,0))</f>
        <v>45.238095238095234</v>
      </c>
      <c r="E129" s="69">
        <f>SUM(E126:E128)</f>
        <v>15351</v>
      </c>
      <c r="F129" s="69">
        <f>SUM(F126:F128)</f>
        <v>12259</v>
      </c>
      <c r="G129" s="72">
        <f>IFERROR(((E129/F129)-1)*100,IF(E129+F129&lt;&gt;0,100,0))</f>
        <v>25.222285667672729</v>
      </c>
    </row>
    <row r="130" spans="1:7" s="15" customFormat="1" ht="12" x14ac:dyDescent="0.2">
      <c r="A130" s="66"/>
      <c r="B130" s="58"/>
      <c r="C130" s="58"/>
      <c r="D130" s="72"/>
      <c r="E130" s="71"/>
      <c r="F130" s="80"/>
      <c r="G130" s="72"/>
    </row>
    <row r="131" spans="1:7" s="25" customFormat="1" ht="12" x14ac:dyDescent="0.2">
      <c r="A131" s="68" t="s">
        <v>35</v>
      </c>
      <c r="B131" s="72"/>
      <c r="C131" s="72"/>
      <c r="D131" s="72"/>
      <c r="E131" s="81"/>
      <c r="F131" s="81"/>
      <c r="G131" s="72"/>
    </row>
    <row r="132" spans="1:7" s="15" customFormat="1" ht="12" x14ac:dyDescent="0.2">
      <c r="A132" s="66" t="s">
        <v>75</v>
      </c>
      <c r="B132" s="54">
        <v>0</v>
      </c>
      <c r="C132" s="53">
        <v>14</v>
      </c>
      <c r="D132" s="72">
        <f>IFERROR(((B132/C132)-1)*100,IF(B132+C132&lt;&gt;0,100,0))</f>
        <v>-100</v>
      </c>
      <c r="E132" s="53">
        <v>190</v>
      </c>
      <c r="F132" s="53">
        <v>158</v>
      </c>
      <c r="G132" s="72">
        <f>IFERROR(((E132/F132)-1)*100,IF(E132+F132&lt;&gt;0,100,0))</f>
        <v>20.253164556962023</v>
      </c>
    </row>
    <row r="133" spans="1:7" s="15" customFormat="1" ht="12" x14ac:dyDescent="0.2">
      <c r="A133" s="66" t="s">
        <v>91</v>
      </c>
      <c r="B133" s="51">
        <v>0</v>
      </c>
      <c r="C133" s="65">
        <v>0</v>
      </c>
      <c r="D133" s="72">
        <f>IFERROR(((B133/C133)-1)*100,IF(B133+C133&lt;&gt;0,100,0))</f>
        <v>0</v>
      </c>
      <c r="E133" s="65">
        <v>0</v>
      </c>
      <c r="F133" s="65">
        <v>0</v>
      </c>
      <c r="G133" s="72">
        <f>IFERROR(((E133/F133)-1)*100,IF(E133+F133&lt;&gt;0,100,0))</f>
        <v>0</v>
      </c>
    </row>
    <row r="134" spans="1:7" s="25" customFormat="1" ht="12" x14ac:dyDescent="0.2">
      <c r="A134" s="68" t="s">
        <v>34</v>
      </c>
      <c r="B134" s="69">
        <f>SUM(B132:B133)</f>
        <v>0</v>
      </c>
      <c r="C134" s="69">
        <f>SUM(C132:C133)</f>
        <v>14</v>
      </c>
      <c r="D134" s="72">
        <f>IFERROR(((B134/C134)-1)*100,IF(B134+C134&lt;&gt;0,100,0))</f>
        <v>-100</v>
      </c>
      <c r="E134" s="69">
        <f>SUM(E132:E133)</f>
        <v>190</v>
      </c>
      <c r="F134" s="69">
        <f>SUM(F132:F133)</f>
        <v>158</v>
      </c>
      <c r="G134" s="72">
        <f>IFERROR(((E134/F134)-1)*100,IF(E134+F134&lt;&gt;0,100,0))</f>
        <v>20.253164556962023</v>
      </c>
    </row>
    <row r="135" spans="1:7" s="15" customFormat="1" ht="12" x14ac:dyDescent="0.2">
      <c r="A135" s="27" t="s">
        <v>32</v>
      </c>
      <c r="B135" s="40"/>
      <c r="C135" s="40"/>
      <c r="D135" s="40"/>
      <c r="E135" s="26"/>
      <c r="F135" s="26"/>
      <c r="G135" s="40"/>
    </row>
    <row r="136" spans="1:7" s="15" customFormat="1" ht="12" x14ac:dyDescent="0.2">
      <c r="A136" s="68" t="s">
        <v>33</v>
      </c>
      <c r="B136" s="72"/>
      <c r="C136" s="72"/>
      <c r="D136" s="72"/>
      <c r="E136" s="78"/>
      <c r="F136" s="78"/>
      <c r="G136" s="72"/>
    </row>
    <row r="137" spans="1:7" s="15" customFormat="1" ht="12" x14ac:dyDescent="0.2">
      <c r="A137" s="66" t="s">
        <v>90</v>
      </c>
      <c r="B137" s="54">
        <v>0</v>
      </c>
      <c r="C137" s="53">
        <v>0</v>
      </c>
      <c r="D137" s="72">
        <f>IFERROR(((B137/C137)-1)*100,IF(B137+C137&lt;&gt;0,100,0))</f>
        <v>0</v>
      </c>
      <c r="E137" s="53">
        <v>830</v>
      </c>
      <c r="F137" s="53">
        <v>422</v>
      </c>
      <c r="G137" s="72">
        <f>IFERROR(((E137/F137)-1)*100,IF(E137+F137&lt;&gt;0,100,0))</f>
        <v>96.682464454976298</v>
      </c>
    </row>
    <row r="138" spans="1:7" s="15" customFormat="1" ht="12" x14ac:dyDescent="0.2">
      <c r="A138" s="66" t="s">
        <v>72</v>
      </c>
      <c r="B138" s="54">
        <v>732809</v>
      </c>
      <c r="C138" s="53">
        <v>1677490</v>
      </c>
      <c r="D138" s="72">
        <f>IFERROR(((B138/C138)-1)*100,IF(B138+C138&lt;&gt;0,100,0))</f>
        <v>-56.315149419668664</v>
      </c>
      <c r="E138" s="53">
        <v>12176745</v>
      </c>
      <c r="F138" s="53">
        <v>11958724</v>
      </c>
      <c r="G138" s="72">
        <f>IFERROR(((E138/F138)-1)*100,IF(E138+F138&lt;&gt;0,100,0))</f>
        <v>1.8231125661901659</v>
      </c>
    </row>
    <row r="139" spans="1:7" s="15" customFormat="1" ht="12" x14ac:dyDescent="0.2">
      <c r="A139" s="66" t="s">
        <v>74</v>
      </c>
      <c r="B139" s="54">
        <v>288</v>
      </c>
      <c r="C139" s="53">
        <v>1397</v>
      </c>
      <c r="D139" s="72">
        <f>IFERROR(((B139/C139)-1)*100,IF(B139+C139&lt;&gt;0,100,0))</f>
        <v>-79.384395132426633</v>
      </c>
      <c r="E139" s="53">
        <v>11959</v>
      </c>
      <c r="F139" s="53">
        <v>13705</v>
      </c>
      <c r="G139" s="72">
        <f>IFERROR(((E139/F139)-1)*100,IF(E139+F139&lt;&gt;0,100,0))</f>
        <v>-12.739875957679681</v>
      </c>
    </row>
    <row r="140" spans="1:7" s="15" customFormat="1" ht="12" x14ac:dyDescent="0.2">
      <c r="A140" s="68" t="s">
        <v>34</v>
      </c>
      <c r="B140" s="69">
        <f>SUM(B137:B139)</f>
        <v>733097</v>
      </c>
      <c r="C140" s="69">
        <f>SUM(C137:C139)</f>
        <v>1678887</v>
      </c>
      <c r="D140" s="72">
        <f>IFERROR(((B140/C140)-1)*100,IF(B140+C140&lt;&gt;0,100,0))</f>
        <v>-56.334345313293866</v>
      </c>
      <c r="E140" s="69">
        <f>SUM(E137:E139)</f>
        <v>12189534</v>
      </c>
      <c r="F140" s="69">
        <f>SUM(F137:F139)</f>
        <v>11972851</v>
      </c>
      <c r="G140" s="72">
        <f>IFERROR(((E140/F140)-1)*100,IF(E140+F140&lt;&gt;0,100,0))</f>
        <v>1.8097861570314455</v>
      </c>
    </row>
    <row r="141" spans="1:7" s="25" customFormat="1" ht="12" x14ac:dyDescent="0.2">
      <c r="A141" s="66"/>
      <c r="B141" s="58"/>
      <c r="C141" s="58"/>
      <c r="D141" s="72"/>
      <c r="E141" s="71"/>
      <c r="F141" s="80"/>
      <c r="G141" s="72"/>
    </row>
    <row r="142" spans="1:7" s="15" customFormat="1" ht="12" x14ac:dyDescent="0.2">
      <c r="A142" s="68" t="s">
        <v>35</v>
      </c>
      <c r="B142" s="72"/>
      <c r="C142" s="72"/>
      <c r="D142" s="72"/>
      <c r="E142" s="81"/>
      <c r="F142" s="81"/>
      <c r="G142" s="72"/>
    </row>
    <row r="143" spans="1:7" s="15" customFormat="1" ht="12" x14ac:dyDescent="0.2">
      <c r="A143" s="66" t="s">
        <v>75</v>
      </c>
      <c r="B143" s="54">
        <v>0</v>
      </c>
      <c r="C143" s="53">
        <v>14000</v>
      </c>
      <c r="D143" s="72">
        <f>IFERROR(((B143/C143)-1)*100,)</f>
        <v>-100</v>
      </c>
      <c r="E143" s="53">
        <v>129409</v>
      </c>
      <c r="F143" s="53">
        <v>183341</v>
      </c>
      <c r="G143" s="72">
        <f>IFERROR(((E143/F143)-1)*100,)</f>
        <v>-29.416224412433667</v>
      </c>
    </row>
    <row r="144" spans="1:7" s="15" customFormat="1" ht="12" x14ac:dyDescent="0.2">
      <c r="A144" s="66" t="s">
        <v>91</v>
      </c>
      <c r="B144" s="51">
        <v>0</v>
      </c>
      <c r="C144" s="65">
        <v>0</v>
      </c>
      <c r="D144" s="72">
        <f>IFERROR(((B144/C144)-1)*100,)</f>
        <v>0</v>
      </c>
      <c r="E144" s="65">
        <v>0</v>
      </c>
      <c r="F144" s="65">
        <v>0</v>
      </c>
      <c r="G144" s="72">
        <f>IFERROR(((E144/F144)-1)*100,)</f>
        <v>0</v>
      </c>
    </row>
    <row r="145" spans="1:7" s="15" customFormat="1" ht="12" x14ac:dyDescent="0.2">
      <c r="A145" s="68" t="s">
        <v>34</v>
      </c>
      <c r="B145" s="69">
        <f>SUM(B143:B144)</f>
        <v>0</v>
      </c>
      <c r="C145" s="69">
        <f>SUM(C143:C144)</f>
        <v>14000</v>
      </c>
      <c r="D145" s="72">
        <f>IFERROR(((B145/C145)-1)*100,)</f>
        <v>-100</v>
      </c>
      <c r="E145" s="69">
        <f>SUM(E143:E144)</f>
        <v>129409</v>
      </c>
      <c r="F145" s="69">
        <f>SUM(F143:F144)</f>
        <v>183341</v>
      </c>
      <c r="G145" s="72">
        <f>IFERROR(((E145/F145)-1)*100,)</f>
        <v>-29.416224412433667</v>
      </c>
    </row>
    <row r="146" spans="1:7" s="15" customFormat="1" ht="12" x14ac:dyDescent="0.2">
      <c r="A146" s="27" t="s">
        <v>92</v>
      </c>
      <c r="B146" s="40"/>
      <c r="C146" s="40"/>
      <c r="D146" s="40"/>
      <c r="E146" s="26"/>
      <c r="F146" s="26"/>
      <c r="G146" s="40"/>
    </row>
    <row r="147" spans="1:7" x14ac:dyDescent="0.2">
      <c r="A147" s="68" t="s">
        <v>33</v>
      </c>
      <c r="B147" s="72"/>
      <c r="C147" s="72"/>
      <c r="D147" s="72"/>
      <c r="E147" s="78"/>
      <c r="F147" s="78"/>
      <c r="G147" s="72"/>
    </row>
    <row r="148" spans="1:7" x14ac:dyDescent="0.2">
      <c r="A148" s="66" t="s">
        <v>90</v>
      </c>
      <c r="B148" s="54">
        <v>0</v>
      </c>
      <c r="C148" s="53">
        <v>0</v>
      </c>
      <c r="D148" s="72">
        <f>IFERROR(((B148/C148)-1)*100,IF(B148+C148&lt;&gt;0,100,0))</f>
        <v>0</v>
      </c>
      <c r="E148" s="53">
        <v>19078.7575</v>
      </c>
      <c r="F148" s="53">
        <v>9842.2469999999994</v>
      </c>
      <c r="G148" s="72">
        <f>IFERROR(((E148/F148)-1)*100,IF(E148+F148&lt;&gt;0,100,0))</f>
        <v>93.845546652100893</v>
      </c>
    </row>
    <row r="149" spans="1:7" x14ac:dyDescent="0.2">
      <c r="A149" s="66" t="s">
        <v>72</v>
      </c>
      <c r="B149" s="54">
        <v>63394489.839199997</v>
      </c>
      <c r="C149" s="53">
        <v>142343397.48129001</v>
      </c>
      <c r="D149" s="72">
        <f>IFERROR(((B149/C149)-1)*100,IF(B149+C149&lt;&gt;0,100,0))</f>
        <v>-55.463694866821811</v>
      </c>
      <c r="E149" s="53">
        <v>1055412255.8361599</v>
      </c>
      <c r="F149" s="53">
        <v>1057989739.65411</v>
      </c>
      <c r="G149" s="72">
        <f>IFERROR(((E149/F149)-1)*100,IF(E149+F149&lt;&gt;0,100,0))</f>
        <v>-0.24362087091626128</v>
      </c>
    </row>
    <row r="150" spans="1:7" x14ac:dyDescent="0.2">
      <c r="A150" s="66" t="s">
        <v>74</v>
      </c>
      <c r="B150" s="54">
        <v>2532219.84</v>
      </c>
      <c r="C150" s="53">
        <v>11401001.470000001</v>
      </c>
      <c r="D150" s="72">
        <f>IFERROR(((B150/C150)-1)*100,IF(B150+C150&lt;&gt;0,100,0))</f>
        <v>-77.789496416931868</v>
      </c>
      <c r="E150" s="53">
        <v>80251670.359999999</v>
      </c>
      <c r="F150" s="53">
        <v>92919545.469999999</v>
      </c>
      <c r="G150" s="72">
        <f>IFERROR(((E150/F150)-1)*100,IF(E150+F150&lt;&gt;0,100,0))</f>
        <v>-13.633165170927308</v>
      </c>
    </row>
    <row r="151" spans="1:7" s="15" customFormat="1" ht="12" x14ac:dyDescent="0.2">
      <c r="A151" s="68" t="s">
        <v>34</v>
      </c>
      <c r="B151" s="69">
        <f>SUM(B148:B150)</f>
        <v>65926709.679199994</v>
      </c>
      <c r="C151" s="69">
        <f>SUM(C148:C150)</f>
        <v>153744398.95129001</v>
      </c>
      <c r="D151" s="72">
        <f>IFERROR(((B151/C151)-1)*100,IF(B151+C151&lt;&gt;0,100,0))</f>
        <v>-57.119277106096597</v>
      </c>
      <c r="E151" s="69">
        <f>SUM(E148:E150)</f>
        <v>1135683004.95366</v>
      </c>
      <c r="F151" s="69">
        <f>SUM(F148:F150)</f>
        <v>1150919127.37111</v>
      </c>
      <c r="G151" s="72">
        <f>IFERROR(((E151/F151)-1)*100,IF(E151+F151&lt;&gt;0,100,0))</f>
        <v>-1.3238221570139097</v>
      </c>
    </row>
    <row r="152" spans="1:7" s="15" customFormat="1" ht="12" x14ac:dyDescent="0.2">
      <c r="A152" s="66"/>
      <c r="B152" s="58"/>
      <c r="C152" s="58"/>
      <c r="D152" s="72"/>
      <c r="E152" s="71"/>
      <c r="F152" s="80"/>
      <c r="G152" s="72"/>
    </row>
    <row r="153" spans="1:7" s="15" customFormat="1" ht="12" x14ac:dyDescent="0.2">
      <c r="A153" s="68" t="s">
        <v>35</v>
      </c>
      <c r="B153" s="72"/>
      <c r="C153" s="72"/>
      <c r="D153" s="72"/>
      <c r="E153" s="81"/>
      <c r="F153" s="81"/>
      <c r="G153" s="72"/>
    </row>
    <row r="154" spans="1:7" s="25" customFormat="1" ht="12" x14ac:dyDescent="0.2">
      <c r="A154" s="66" t="s">
        <v>75</v>
      </c>
      <c r="B154" s="54">
        <v>0</v>
      </c>
      <c r="C154" s="53">
        <v>23637.035</v>
      </c>
      <c r="D154" s="72">
        <f>IFERROR(((B154/C154)-1)*100,IF(B154+C154&lt;&gt;0,100,0))</f>
        <v>-100</v>
      </c>
      <c r="E154" s="53">
        <v>186869.93437179999</v>
      </c>
      <c r="F154" s="53">
        <v>360065.52505</v>
      </c>
      <c r="G154" s="72">
        <f>IFERROR(((E154/F154)-1)*100,IF(E154+F154&lt;&gt;0,100,0))</f>
        <v>-48.101131218866186</v>
      </c>
    </row>
    <row r="155" spans="1:7" s="15" customFormat="1" ht="12" x14ac:dyDescent="0.2">
      <c r="A155" s="66" t="s">
        <v>91</v>
      </c>
      <c r="B155" s="51">
        <v>0</v>
      </c>
      <c r="C155" s="65">
        <v>0</v>
      </c>
      <c r="D155" s="72">
        <f>IFERROR(((B155/C155)-1)*100,IF(B155+C155&lt;&gt;0,100,0))</f>
        <v>0</v>
      </c>
      <c r="E155" s="65">
        <v>0</v>
      </c>
      <c r="F155" s="65">
        <v>0</v>
      </c>
      <c r="G155" s="72">
        <f>IFERROR(((E155/F155)-1)*100,IF(E155+F155&lt;&gt;0,100,0))</f>
        <v>0</v>
      </c>
    </row>
    <row r="156" spans="1:7" s="15" customFormat="1" ht="12" x14ac:dyDescent="0.2">
      <c r="A156" s="68" t="s">
        <v>34</v>
      </c>
      <c r="B156" s="69">
        <f>SUM(B154:B155)</f>
        <v>0</v>
      </c>
      <c r="C156" s="69">
        <f>SUM(C154:C155)</f>
        <v>23637.035</v>
      </c>
      <c r="D156" s="72">
        <f>IFERROR(((B156/C156)-1)*100,IF(B156+C156&lt;&gt;0,100,0))</f>
        <v>-100</v>
      </c>
      <c r="E156" s="69">
        <f>SUM(E154:E155)</f>
        <v>186869.93437179999</v>
      </c>
      <c r="F156" s="69">
        <f>SUM(F154:F155)</f>
        <v>360065.52505</v>
      </c>
      <c r="G156" s="72">
        <f>IFERROR(((E156/F156)-1)*100,IF(E156+F156&lt;&gt;0,100,0))</f>
        <v>-48.101131218866186</v>
      </c>
    </row>
    <row r="157" spans="1:7" s="15" customFormat="1" ht="12" x14ac:dyDescent="0.2">
      <c r="A157" s="27" t="s">
        <v>93</v>
      </c>
      <c r="B157" s="40"/>
      <c r="C157" s="40"/>
      <c r="D157" s="40"/>
      <c r="E157" s="26"/>
      <c r="F157" s="26"/>
      <c r="G157" s="40"/>
    </row>
    <row r="158" spans="1:7" s="15" customFormat="1" ht="12" x14ac:dyDescent="0.2">
      <c r="A158" s="68" t="s">
        <v>33</v>
      </c>
      <c r="B158" s="72"/>
      <c r="C158" s="72"/>
      <c r="D158" s="72"/>
      <c r="E158" s="78"/>
      <c r="F158" s="78"/>
      <c r="G158" s="79"/>
    </row>
    <row r="159" spans="1:7" s="15" customFormat="1" ht="12" x14ac:dyDescent="0.2">
      <c r="A159" s="66" t="s">
        <v>90</v>
      </c>
      <c r="B159" s="54">
        <v>0</v>
      </c>
      <c r="C159" s="53">
        <v>415</v>
      </c>
      <c r="D159" s="72">
        <f>IFERROR(((B159/C159)-1)*100,IF(B159+C159&lt;&gt;0,100,0))</f>
        <v>-100</v>
      </c>
      <c r="E159" s="65"/>
      <c r="F159" s="65"/>
      <c r="G159" s="52"/>
    </row>
    <row r="160" spans="1:7" s="15" customFormat="1" ht="12" x14ac:dyDescent="0.2">
      <c r="A160" s="66" t="s">
        <v>72</v>
      </c>
      <c r="B160" s="54">
        <v>1481719</v>
      </c>
      <c r="C160" s="53">
        <v>1623322</v>
      </c>
      <c r="D160" s="72">
        <f>IFERROR(((B160/C160)-1)*100,IF(B160+C160&lt;&gt;0,100,0))</f>
        <v>-8.7230383127931521</v>
      </c>
      <c r="E160" s="65"/>
      <c r="F160" s="65"/>
      <c r="G160" s="52"/>
    </row>
    <row r="161" spans="1:7" s="15" customFormat="1" ht="12" x14ac:dyDescent="0.2">
      <c r="A161" s="66" t="s">
        <v>74</v>
      </c>
      <c r="B161" s="54">
        <v>1420</v>
      </c>
      <c r="C161" s="53">
        <v>1679</v>
      </c>
      <c r="D161" s="72">
        <f>IFERROR(((B161/C161)-1)*100,IF(B161+C161&lt;&gt;0,100,0))</f>
        <v>-15.425848719475876</v>
      </c>
      <c r="E161" s="65"/>
      <c r="F161" s="65"/>
      <c r="G161" s="52"/>
    </row>
    <row r="162" spans="1:7" s="25" customFormat="1" ht="12" x14ac:dyDescent="0.2">
      <c r="A162" s="68" t="s">
        <v>34</v>
      </c>
      <c r="B162" s="69">
        <f>SUM(B159:B161)</f>
        <v>1483139</v>
      </c>
      <c r="C162" s="69">
        <f>SUM(C159:C161)</f>
        <v>1625416</v>
      </c>
      <c r="D162" s="72">
        <f>IFERROR(((B162/C162)-1)*100,IF(B162+C162&lt;&gt;0,100,0))</f>
        <v>-8.7532668559925586</v>
      </c>
      <c r="E162" s="69"/>
      <c r="F162" s="69"/>
      <c r="G162" s="52"/>
    </row>
    <row r="163" spans="1:7" s="25" customFormat="1" ht="12" x14ac:dyDescent="0.2">
      <c r="A163" s="66"/>
      <c r="B163" s="58"/>
      <c r="C163" s="58"/>
      <c r="D163" s="72"/>
      <c r="E163" s="71"/>
      <c r="F163" s="80"/>
      <c r="G163" s="80"/>
    </row>
    <row r="164" spans="1:7" s="15" customFormat="1" ht="12" x14ac:dyDescent="0.2">
      <c r="A164" s="68" t="s">
        <v>35</v>
      </c>
      <c r="B164" s="72"/>
      <c r="C164" s="72"/>
      <c r="D164" s="72"/>
      <c r="E164" s="81"/>
      <c r="F164" s="81"/>
      <c r="G164" s="81"/>
    </row>
    <row r="165" spans="1:7" s="15" customFormat="1" ht="12" x14ac:dyDescent="0.2">
      <c r="A165" s="66" t="s">
        <v>75</v>
      </c>
      <c r="B165" s="54">
        <v>142603</v>
      </c>
      <c r="C165" s="53">
        <v>48737</v>
      </c>
      <c r="D165" s="72">
        <f>IFERROR(((B165/C165)-1)*100,IF(B165+C165&lt;&gt;0,100,0))</f>
        <v>192.59700022570124</v>
      </c>
      <c r="E165" s="65"/>
      <c r="F165" s="65"/>
      <c r="G165" s="52"/>
    </row>
    <row r="166" spans="1:7" s="15" customFormat="1" ht="12" x14ac:dyDescent="0.2">
      <c r="A166" s="66" t="s">
        <v>91</v>
      </c>
      <c r="B166" s="51">
        <v>0</v>
      </c>
      <c r="C166" s="65">
        <v>0</v>
      </c>
      <c r="D166" s="72">
        <f>IFERROR(((B166/C166)-1)*100,IF(B166+C166&lt;&gt;0,100,0))</f>
        <v>0</v>
      </c>
      <c r="E166" s="65"/>
      <c r="F166" s="65"/>
      <c r="G166" s="52"/>
    </row>
    <row r="167" spans="1:7" s="25" customFormat="1" ht="12" x14ac:dyDescent="0.2">
      <c r="A167" s="68" t="s">
        <v>34</v>
      </c>
      <c r="B167" s="69">
        <f>SUM(B165:B166)</f>
        <v>142603</v>
      </c>
      <c r="C167" s="69">
        <f>SUM(C165:C166)</f>
        <v>48737</v>
      </c>
      <c r="D167" s="72">
        <f>IFERROR(((B167/C167)-1)*100,IF(B167+C167&lt;&gt;0,100,0))</f>
        <v>192.59700022570124</v>
      </c>
      <c r="E167" s="69"/>
      <c r="F167" s="69"/>
      <c r="G167" s="52"/>
    </row>
    <row r="168" spans="1:7" ht="15" x14ac:dyDescent="0.25">
      <c r="A168" s="31"/>
      <c r="B168" s="31"/>
      <c r="C168" s="31"/>
      <c r="D168" s="31"/>
      <c r="E168" s="39"/>
    </row>
    <row r="169" spans="1:7" ht="15.75" x14ac:dyDescent="0.25">
      <c r="A169" s="101" t="s">
        <v>60</v>
      </c>
      <c r="B169" s="101"/>
      <c r="C169" s="101"/>
      <c r="D169" s="101"/>
      <c r="E169" s="101"/>
      <c r="F169" s="101"/>
      <c r="G169" s="101"/>
    </row>
    <row r="170" spans="1:7" ht="15.75" x14ac:dyDescent="0.25">
      <c r="A170" s="76"/>
      <c r="B170" s="76"/>
      <c r="C170" s="76"/>
      <c r="D170" s="76"/>
      <c r="E170" s="76"/>
      <c r="F170" s="76"/>
      <c r="G170" s="76"/>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100</v>
      </c>
      <c r="C173" s="40" t="s">
        <v>101</v>
      </c>
      <c r="D173" s="26" t="s">
        <v>0</v>
      </c>
      <c r="E173" s="102">
        <v>2023</v>
      </c>
      <c r="F173" s="102">
        <v>2022</v>
      </c>
      <c r="G173" s="26" t="s">
        <v>7</v>
      </c>
    </row>
    <row r="174" spans="1:7" x14ac:dyDescent="0.2">
      <c r="A174" s="68" t="s">
        <v>33</v>
      </c>
      <c r="B174" s="72"/>
      <c r="C174" s="72"/>
      <c r="D174" s="77"/>
      <c r="E174" s="78"/>
      <c r="F174" s="78"/>
      <c r="G174" s="79"/>
    </row>
    <row r="175" spans="1:7" x14ac:dyDescent="0.2">
      <c r="A175" s="66" t="s">
        <v>31</v>
      </c>
      <c r="B175" s="86">
        <v>20372</v>
      </c>
      <c r="C175" s="87">
        <v>19836</v>
      </c>
      <c r="D175" s="72">
        <f>IFERROR(((B175/C175)-1)*100,IF(B175+C175&lt;&gt;0,100,0))</f>
        <v>2.7021576930832847</v>
      </c>
      <c r="E175" s="87">
        <v>1002940</v>
      </c>
      <c r="F175" s="87">
        <v>805738</v>
      </c>
      <c r="G175" s="72">
        <f>IFERROR(((E175/F175)-1)*100,IF(E175+F175&lt;&gt;0,100,0))</f>
        <v>24.474705177117116</v>
      </c>
    </row>
    <row r="176" spans="1:7" x14ac:dyDescent="0.2">
      <c r="A176" s="66" t="s">
        <v>32</v>
      </c>
      <c r="B176" s="86">
        <v>110566</v>
      </c>
      <c r="C176" s="87">
        <v>100574</v>
      </c>
      <c r="D176" s="72">
        <f t="shared" ref="D176:D178" si="5">IFERROR(((B176/C176)-1)*100,IF(B176+C176&lt;&gt;0,100,0))</f>
        <v>9.9349732535247703</v>
      </c>
      <c r="E176" s="87">
        <v>5424736</v>
      </c>
      <c r="F176" s="87">
        <v>5121386</v>
      </c>
      <c r="G176" s="72">
        <f>IFERROR(((E176/F176)-1)*100,IF(E176+F176&lt;&gt;0,100,0))</f>
        <v>5.9232012584093496</v>
      </c>
    </row>
    <row r="177" spans="1:7" x14ac:dyDescent="0.2">
      <c r="A177" s="66" t="s">
        <v>92</v>
      </c>
      <c r="B177" s="86">
        <v>46291579.567989998</v>
      </c>
      <c r="C177" s="87">
        <v>50017082.151000001</v>
      </c>
      <c r="D177" s="72">
        <f t="shared" si="5"/>
        <v>-7.4484604514970076</v>
      </c>
      <c r="E177" s="87">
        <v>2173365022.8136802</v>
      </c>
      <c r="F177" s="87">
        <v>2171161141.10746</v>
      </c>
      <c r="G177" s="72">
        <f>IFERROR(((E177/F177)-1)*100,IF(E177+F177&lt;&gt;0,100,0))</f>
        <v>0.10150705373697111</v>
      </c>
    </row>
    <row r="178" spans="1:7" x14ac:dyDescent="0.2">
      <c r="A178" s="66" t="s">
        <v>93</v>
      </c>
      <c r="B178" s="86">
        <v>222290</v>
      </c>
      <c r="C178" s="87">
        <v>257346</v>
      </c>
      <c r="D178" s="72">
        <f t="shared" si="5"/>
        <v>-13.622127408236384</v>
      </c>
      <c r="E178" s="65"/>
      <c r="F178" s="65"/>
      <c r="G178" s="72"/>
    </row>
    <row r="179" spans="1:7" x14ac:dyDescent="0.2">
      <c r="A179" s="66"/>
      <c r="B179" s="58"/>
      <c r="C179" s="58"/>
      <c r="D179" s="85"/>
      <c r="E179" s="71"/>
      <c r="F179" s="80"/>
      <c r="G179" s="85"/>
    </row>
    <row r="180" spans="1:7" x14ac:dyDescent="0.2">
      <c r="A180" s="68" t="s">
        <v>35</v>
      </c>
      <c r="B180" s="72"/>
      <c r="C180" s="72"/>
      <c r="D180" s="81"/>
      <c r="E180" s="81"/>
      <c r="F180" s="81"/>
      <c r="G180" s="81"/>
    </row>
    <row r="181" spans="1:7" x14ac:dyDescent="0.2">
      <c r="A181" s="66" t="s">
        <v>31</v>
      </c>
      <c r="B181" s="86">
        <v>480</v>
      </c>
      <c r="C181" s="87">
        <v>1008</v>
      </c>
      <c r="D181" s="72">
        <f t="shared" ref="D181:D184" si="6">IFERROR(((B181/C181)-1)*100,IF(B181+C181&lt;&gt;0,100,0))</f>
        <v>-52.380952380952387</v>
      </c>
      <c r="E181" s="87">
        <v>26820</v>
      </c>
      <c r="F181" s="87">
        <v>31046</v>
      </c>
      <c r="G181" s="72">
        <f t="shared" ref="G181" si="7">IFERROR(((E181/F181)-1)*100,IF(E181+F181&lt;&gt;0,100,0))</f>
        <v>-13.612059524576436</v>
      </c>
    </row>
    <row r="182" spans="1:7" x14ac:dyDescent="0.2">
      <c r="A182" s="66" t="s">
        <v>32</v>
      </c>
      <c r="B182" s="86">
        <v>6002</v>
      </c>
      <c r="C182" s="87">
        <v>13988</v>
      </c>
      <c r="D182" s="72">
        <f t="shared" si="6"/>
        <v>-57.091792965398916</v>
      </c>
      <c r="E182" s="87">
        <v>328780</v>
      </c>
      <c r="F182" s="87">
        <v>430294</v>
      </c>
      <c r="G182" s="72">
        <f t="shared" ref="G182" si="8">IFERROR(((E182/F182)-1)*100,IF(E182+F182&lt;&gt;0,100,0))</f>
        <v>-23.59177678517479</v>
      </c>
    </row>
    <row r="183" spans="1:7" x14ac:dyDescent="0.2">
      <c r="A183" s="66" t="s">
        <v>92</v>
      </c>
      <c r="B183" s="86">
        <v>80936.586580000003</v>
      </c>
      <c r="C183" s="87">
        <v>272438.56666000001</v>
      </c>
      <c r="D183" s="72">
        <f t="shared" si="6"/>
        <v>-70.291802819162584</v>
      </c>
      <c r="E183" s="87">
        <v>4236582.4968999997</v>
      </c>
      <c r="F183" s="87">
        <v>8341741.5196599998</v>
      </c>
      <c r="G183" s="72">
        <f t="shared" ref="G183" si="9">IFERROR(((E183/F183)-1)*100,IF(E183+F183&lt;&gt;0,100,0))</f>
        <v>-49.212253977000742</v>
      </c>
    </row>
    <row r="184" spans="1:7" x14ac:dyDescent="0.2">
      <c r="A184" s="66" t="s">
        <v>93</v>
      </c>
      <c r="B184" s="86">
        <v>71960</v>
      </c>
      <c r="C184" s="87">
        <v>92768</v>
      </c>
      <c r="D184" s="72">
        <f t="shared" si="6"/>
        <v>-22.430148327009313</v>
      </c>
      <c r="E184" s="65"/>
      <c r="F184" s="65"/>
      <c r="G184" s="72"/>
    </row>
    <row r="185" spans="1:7" x14ac:dyDescent="0.2">
      <c r="A185" s="82"/>
      <c r="B185" s="82"/>
      <c r="C185" s="82"/>
      <c r="D185" s="82"/>
      <c r="E185" s="82"/>
      <c r="F185" s="82"/>
      <c r="G185" s="82"/>
    </row>
    <row r="186" spans="1:7" x14ac:dyDescent="0.2">
      <c r="A186" s="83" t="s">
        <v>44</v>
      </c>
      <c r="B186" s="82"/>
      <c r="C186" s="82"/>
      <c r="D186" s="82"/>
      <c r="E186" s="82"/>
      <c r="F186" s="82"/>
      <c r="G186" s="82"/>
    </row>
    <row r="187" spans="1:7" x14ac:dyDescent="0.2">
      <c r="A187" s="83" t="s">
        <v>61</v>
      </c>
      <c r="B187" s="83"/>
      <c r="C187" s="83"/>
      <c r="D187" s="83"/>
      <c r="E187" s="83"/>
      <c r="F187" s="83"/>
      <c r="G187" s="83"/>
    </row>
    <row r="188" spans="1:7" ht="27" customHeight="1" x14ac:dyDescent="0.2">
      <c r="A188" s="100" t="s">
        <v>85</v>
      </c>
      <c r="B188" s="100"/>
      <c r="C188" s="100"/>
      <c r="D188" s="100"/>
      <c r="E188" s="100"/>
      <c r="F188" s="100"/>
      <c r="G188" s="100"/>
    </row>
    <row r="189" spans="1:7" x14ac:dyDescent="0.2">
      <c r="A189" s="84"/>
      <c r="B189" s="84"/>
      <c r="C189" s="84"/>
      <c r="D189" s="84"/>
      <c r="E189" s="84"/>
      <c r="F189" s="84"/>
      <c r="G189" s="84"/>
    </row>
    <row r="190" spans="1:7" x14ac:dyDescent="0.2">
      <c r="A190" s="83" t="s">
        <v>62</v>
      </c>
      <c r="B190" s="83"/>
      <c r="C190" s="83"/>
      <c r="D190" s="83"/>
      <c r="E190" s="83"/>
      <c r="F190" s="83"/>
      <c r="G190" s="83"/>
    </row>
    <row r="191" spans="1:7" x14ac:dyDescent="0.2">
      <c r="A191" s="84" t="s">
        <v>86</v>
      </c>
      <c r="B191" s="84"/>
      <c r="C191" s="84"/>
      <c r="D191" s="84"/>
      <c r="E191" s="84"/>
      <c r="F191" s="84"/>
      <c r="G191" s="84"/>
    </row>
    <row r="192" spans="1:7" x14ac:dyDescent="0.2">
      <c r="A192" s="84"/>
      <c r="B192" s="84"/>
      <c r="C192" s="84"/>
      <c r="D192" s="84"/>
      <c r="E192" s="84"/>
      <c r="F192" s="84"/>
      <c r="G192" s="84"/>
    </row>
    <row r="193" spans="1:7" x14ac:dyDescent="0.2">
      <c r="A193" s="84" t="s">
        <v>80</v>
      </c>
      <c r="B193" s="84"/>
      <c r="C193" s="84"/>
      <c r="D193" s="84"/>
      <c r="E193" s="84"/>
      <c r="F193" s="84"/>
      <c r="G193" s="84"/>
    </row>
    <row r="194" spans="1:7" x14ac:dyDescent="0.2">
      <c r="A194" s="84" t="s">
        <v>81</v>
      </c>
      <c r="B194" s="84"/>
      <c r="C194" s="84"/>
      <c r="D194" s="84"/>
      <c r="E194" s="84"/>
      <c r="F194" s="84"/>
      <c r="G194" s="84"/>
    </row>
    <row r="195" spans="1:7" x14ac:dyDescent="0.2">
      <c r="A195" s="84" t="s">
        <v>82</v>
      </c>
      <c r="B195" s="84"/>
      <c r="C195" s="84"/>
      <c r="D195" s="84"/>
      <c r="E195" s="84"/>
      <c r="F195" s="84"/>
      <c r="G195" s="84"/>
    </row>
    <row r="196" spans="1:7" x14ac:dyDescent="0.2">
      <c r="A196" s="30"/>
      <c r="B196" s="30"/>
      <c r="C196" s="29"/>
      <c r="D196" s="29"/>
      <c r="E196" s="29"/>
      <c r="F196" s="29"/>
      <c r="G196" s="29"/>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2023-10-16T20:36:04Z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