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B820B65-6C7E-456A-B278-F595BD269A07}" xr6:coauthVersionLast="47" xr6:coauthVersionMax="47" xr10:uidLastSave="{00000000-0000-0000-0000-000000000000}"/>
  <bookViews>
    <workbookView xWindow="4320" yWindow="3405" windowWidth="12960" windowHeight="895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<sst xmlns="http://schemas.openxmlformats.org/spreadsheetml/2006/main" count="270" uniqueCount="102">
  <si>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</si>
  <si>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</si>
  <si>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</si>
  <si>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</si>
  <si>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</si>
  <si>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</si>
  <si>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</si>
  <si>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</si>
  <si>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</si>
  <si>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</si>
  <si>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</si>
  <si>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</si>
  <si>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</si>
  <si>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</si>
  <si>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</si>
  <si>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</si>
  <si>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</si>
  <si>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</si>
  <si>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</si>
  <si>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</si>
  <si>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</si>
  <si>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</si>
  <si>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</si>
  <si>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</si>
  <si>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</si>
  <si>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</si>
  <si>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</si>
  <si>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</si>
  <si>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</si>
  <si>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</si>
  <si>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</si>
  <si>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</si>
  <si>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</si>
  <si>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</si>
  <si>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</si>
  <si>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</si>
  <si>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</si>
  <si>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</si>
  <si>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</si>
  <si>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</si>
  <si>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</si>
  <si>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</si>
  <si>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</si>
  <si>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</si>
  <si>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</si>
  <si>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</si>
  <si>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</si>
  <si>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</si>
  <si>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</si>
  <si>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</si>
  <si>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</si>
  <si>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</si>
  <si>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</si>
  <si>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</si>
  <si>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</si>
  <si>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</si>
  <si>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</si>
  <si>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</si>
  <si>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</si>
  <si>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</si>
  <si>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</si>
  <si>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</si>
  <si>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</si>
  <si>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</si>
  <si>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</si>
  <si>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</si>
  <si>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</si>
  <si>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</si>
  <si>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</si>
  <si>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</si>
  <si>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</si>
  <si>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</si>
  <si>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</si>
  <si>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</si>
  <si>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</si>
  <si>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</si>
  <si>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</si>
  <si>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</si>
  <si>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</si>
  <si>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</si>
  <si>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</si>
  <si>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</si>
  <si>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</si>
  <si>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</si>
  <si>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</si>
  <si>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</si>
  <si>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</si>
  <si>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</si>
  <si>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</si>
  <si>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</si>
  <si>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</si>
  <si>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</si>
  <si>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</si>
  <si>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</si>
  <si>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</si>
  <si>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</si>
  <si>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</si>
  <si>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</si>
  <si>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</si>
  <si>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20 October 2023</t>
  </si>
  <si>
    <t>20.10.2023</t>
  </si>
  <si>
    <t>21.10.2022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</si>
</sst>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_ ;_ * \-#,##0_ ;_ * &quot;-&quot;??_ ;_ @_ "/>
    <numFmt numFmtId="165" formatCode="_(* #,##0_);_(* \(#,##0\);_(* &quot;-&quot;??_);_(@_)"/>
    <numFmt numFmtId="166" formatCode="###\ ###\ ###\ ###\ ###\ ###\ ##0"/>
    <numFmt numFmtId="168" formatCode="###,###,###,###,##0"/>
    <numFmt numFmtId="169" formatCode="##\ ##0.00"/>
    <numFmt numFmtId="170"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3" fillId="0" borderId="0" applyFont="0" applyFill="0" applyBorder="0" applyAlignment="0" applyProtection="0"/>
    <xf numFmtId="43" fontId="3" fillId="0" borderId="0" applyFont="0" applyFill="0" applyBorder="0" applyAlignment="0" applyProtection="0"/>
    <xf numFmtId="43" fontId="57"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alignment wrapText="1"/>
    </xf>
    <xf numFmtId="43" fontId="5" fillId="0" borderId="0" applyFont="0" applyFill="0" applyBorder="0" applyAlignment="0" applyProtection="0">
      <alignment wrapText="1"/>
    </xf>
    <xf numFmtId="43" fontId="34"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alignment wrapText="1"/>
    </xf>
    <xf numFmtId="43" fontId="5" fillId="0" borderId="0" applyFont="0" applyFill="0" applyBorder="0" applyAlignment="0" applyProtection="0">
      <alignment wrapText="1"/>
    </xf>
    <xf numFmtId="43" fontId="36" fillId="0" borderId="0" applyFont="0" applyFill="0" applyBorder="0" applyAlignment="0" applyProtection="0">
      <alignment wrapText="1"/>
    </xf>
    <xf numFmtId="43" fontId="5" fillId="0" borderId="0" applyFont="0" applyFill="0" applyBorder="0" applyAlignment="0" applyProtection="0">
      <alignment wrapText="1"/>
    </xf>
    <xf numFmtId="43" fontId="37"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8" fillId="0" borderId="0" applyFont="0" applyFill="0" applyBorder="0" applyAlignment="0" applyProtection="0"/>
    <xf numFmtId="43" fontId="34"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46"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34" fillId="0" borderId="0" applyFont="0" applyFill="0" applyBorder="0" applyAlignment="0" applyProtection="0"/>
    <xf numFmtId="43" fontId="45" fillId="0" borderId="0" applyFont="0" applyFill="0" applyBorder="0" applyAlignment="0" applyProtection="0">
      <alignment wrapText="1"/>
    </xf>
    <xf numFmtId="43" fontId="5" fillId="0" borderId="0" applyFont="0" applyFill="0" applyBorder="0" applyAlignment="0" applyProtection="0">
      <alignment wrapText="1"/>
    </xf>
    <xf numFmtId="43" fontId="50" fillId="0" borderId="0" applyFont="0" applyFill="0" applyBorder="0" applyAlignment="0" applyProtection="0">
      <alignment wrapText="1"/>
    </xf>
    <xf numFmtId="43" fontId="5" fillId="0" borderId="0" applyFont="0" applyFill="0" applyBorder="0" applyAlignment="0" applyProtection="0">
      <alignment wrapText="1"/>
    </xf>
    <xf numFmtId="43"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4" fillId="0" borderId="0" applyFont="0" applyFill="0" applyBorder="0" applyAlignment="0" applyProtection="0"/>
    <xf numFmtId="43" fontId="34" fillId="0" borderId="0" applyFont="0" applyFill="0" applyBorder="0" applyAlignment="0" applyProtection="0"/>
    <xf numFmtId="43" fontId="57"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58"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xf numFmtId="43" fontId="61" fillId="0" borderId="0" applyFont="0" applyFill="0" applyBorder="0" applyAlignment="0" applyProtection="0"/>
    <xf numFmtId="43" fontId="6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43" fontId="1"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alignment wrapText="1"/>
    </xf>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alignment wrapText="1"/>
    </xf>
    <xf numFmtId="43" fontId="5" fillId="0" borderId="0" applyFont="0" applyFill="0" applyBorder="0" applyAlignment="0" applyProtection="0">
      <alignment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alignment wrapText="1"/>
    </xf>
    <xf numFmtId="43" fontId="5" fillId="0" borderId="0" applyFont="0" applyFill="0" applyBorder="0" applyAlignment="0" applyProtection="0">
      <alignment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43"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43" fontId="5" fillId="2" borderId="0" xfId="3" applyFont="1" applyFill="1" applyBorder="1" applyAlignment="1">
      <alignment horizontal="center"/>
    </xf>
    <xf numFmtId="0" fontId="5" fillId="2" borderId="0" xfId="2566" applyFill="1"/>
    <xf numFmtId="43" fontId="5" fillId="2" borderId="0" xfId="898" applyFont="1" applyFill="1" applyBorder="1"/>
    <xf numFmtId="3" fontId="5" fillId="2" borderId="0" xfId="2566" applyNumberFormat="1" applyFill="1"/>
    <xf numFmtId="164" fontId="3" fillId="2" borderId="0" xfId="2630" applyNumberFormat="1" applyFill="1" applyAlignment="1">
      <alignment horizontal="right" wrapText="1"/>
    </xf>
    <xf numFmtId="43"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5"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6" fontId="61" fillId="2" borderId="0" xfId="2185" applyNumberFormat="1" applyFill="1"/>
    <xf numFmtId="0" fontId="7" fillId="2" borderId="0" xfId="2566" applyFont="1" applyFill="1"/>
    <xf numFmtId="43" fontId="13" fillId="2" borderId="0" xfId="898" applyFont="1" applyFill="1" applyBorder="1"/>
    <xf numFmtId="43" fontId="13" fillId="2" borderId="0" xfId="898" applyFont="1" applyFill="1" applyBorder="1" applyAlignment="1">
      <alignment horizontal="center"/>
    </xf>
    <xf numFmtId="0" fontId="0" fillId="2" borderId="0" xfId="0" applyFill="1"/>
    <xf numFmtId="0" fontId="48" fillId="2" borderId="0" xfId="0" applyFont="1" applyFill="1"/>
    <xf numFmtId="164" fontId="5" fillId="2" borderId="0" xfId="1" applyNumberFormat="1" applyFont="1" applyFill="1" applyBorder="1"/>
    <xf numFmtId="164"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43"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5"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43" fontId="5" fillId="2" borderId="0" xfId="4" applyFont="1" applyFill="1" applyBorder="1" applyAlignment="1">
      <alignment horizontal="right"/>
    </xf>
    <xf numFmtId="43"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4" fontId="5" fillId="2" borderId="0" xfId="4" applyNumberFormat="1" applyFont="1" applyFill="1" applyBorder="1" applyAlignment="1">
      <alignment horizontal="right"/>
    </xf>
    <xf numFmtId="166"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43" fontId="22" fillId="2" borderId="0" xfId="4" applyFont="1" applyFill="1" applyBorder="1" applyAlignment="1">
      <alignment horizontal="center"/>
    </xf>
    <xf numFmtId="2" fontId="13" fillId="2" borderId="0" xfId="2566" applyNumberFormat="1" applyFont="1" applyFill="1" applyAlignment="1">
      <alignment horizontal="center"/>
    </xf>
    <xf numFmtId="43" fontId="13" fillId="2" borderId="0" xfId="4" applyFont="1" applyFill="1" applyBorder="1" applyAlignment="1">
      <alignment horizontal="center"/>
    </xf>
    <xf numFmtId="0" fontId="22" fillId="2" borderId="0" xfId="2566" applyFont="1" applyFill="1"/>
    <xf numFmtId="43" fontId="5" fillId="2" borderId="0" xfId="4" applyFont="1" applyFill="1" applyBorder="1" applyAlignment="1">
      <alignment horizontal="center"/>
    </xf>
    <xf numFmtId="165" fontId="13" fillId="3" borderId="0" xfId="898" applyNumberFormat="1" applyFont="1" applyFill="1" applyBorder="1" applyAlignment="1"/>
    <xf numFmtId="164"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5" fontId="13" fillId="3" borderId="0" xfId="898" applyNumberFormat="1" applyFont="1" applyFill="1" applyBorder="1" applyAlignment="1">
      <alignment horizontal="left"/>
    </xf>
    <xf numFmtId="165" fontId="65" fillId="3" borderId="0" xfId="898" applyNumberFormat="1" applyFont="1" applyFill="1" applyBorder="1" applyAlignment="1">
      <alignment horizontal="left"/>
    </xf>
    <xf numFmtId="165" fontId="65" fillId="3" borderId="0" xfId="898" applyNumberFormat="1" applyFont="1" applyFill="1" applyBorder="1" applyAlignment="1"/>
    <xf numFmtId="43" fontId="13" fillId="3" borderId="0" xfId="4" applyFont="1" applyFill="1" applyBorder="1" applyAlignment="1"/>
    <xf numFmtId="43" fontId="13" fillId="3" borderId="0" xfId="1" applyFont="1" applyFill="1" applyBorder="1" applyAlignment="1"/>
    <xf numFmtId="0" fontId="8" fillId="2" borderId="0" xfId="2566" applyFont="1" applyFill="1" applyAlignment="1">
      <alignment horizontal="left"/>
    </xf>
    <xf numFmtId="165" fontId="9" fillId="3" borderId="0" xfId="898" applyNumberFormat="1" applyFont="1" applyFill="1" applyBorder="1" applyAlignment="1"/>
    <xf numFmtId="164"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4" fontId="13" fillId="3" borderId="0" xfId="4" applyNumberFormat="1" applyFont="1" applyFill="1" applyBorder="1" applyAlignment="1"/>
    <xf numFmtId="0" fontId="13" fillId="3" borderId="0" xfId="2566" applyFont="1" applyFill="1"/>
    <xf numFmtId="164" fontId="65" fillId="3" borderId="0" xfId="4" applyNumberFormat="1" applyFont="1" applyFill="1" applyBorder="1"/>
    <xf numFmtId="0" fontId="65" fillId="3" borderId="0" xfId="2566" applyFont="1" applyFill="1"/>
    <xf numFmtId="164" fontId="65" fillId="3" borderId="0" xfId="4" applyNumberFormat="1" applyFont="1" applyFill="1" applyBorder="1" applyAlignment="1">
      <alignment horizontal="right"/>
    </xf>
    <xf numFmtId="0" fontId="71" fillId="2" borderId="0" xfId="2589" applyFont="1" applyFill="1"/>
    <xf numFmtId="43" fontId="13" fillId="3" borderId="0" xfId="4" applyFont="1" applyFill="1" applyBorder="1" applyAlignment="1">
      <alignment horizontal="right"/>
    </xf>
    <xf numFmtId="43" fontId="65" fillId="3" borderId="0" xfId="4" applyFont="1" applyFill="1" applyBorder="1" applyAlignment="1"/>
    <xf numFmtId="43" fontId="13" fillId="3" borderId="0" xfId="4" applyFont="1" applyFill="1" applyBorder="1"/>
    <xf numFmtId="0" fontId="5" fillId="2" borderId="0" xfId="0" applyFont="1" applyFill="1"/>
    <xf numFmtId="43"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43" fontId="65" fillId="3" borderId="0" xfId="4" applyFont="1" applyFill="1" applyBorder="1" applyAlignment="1">
      <alignment horizontal="right"/>
    </xf>
    <xf numFmtId="43" fontId="65" fillId="3" borderId="0" xfId="4" applyFont="1" applyFill="1" applyBorder="1" applyAlignment="1">
      <alignment horizontal="center"/>
    </xf>
    <xf numFmtId="43" fontId="13" fillId="3" borderId="0" xfId="4" applyFont="1" applyFill="1" applyBorder="1" applyAlignment="1">
      <alignment horizontal="center"/>
    </xf>
    <xf numFmtId="164"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1666916</v>
      </c>
      <c r="C11" s="54">
        <v>1524801</v>
      </c>
      <c r="D11" s="72">
        <f>IFERROR(((B11/C11)-1)*100,IF(B11+C11&lt;&gt;0,100,0))</f>
        <v>9.3202326074025343</v>
      </c>
      <c r="E11" s="54">
        <v>64563760</v>
      </c>
      <c r="F11" s="54">
        <v>66352510</v>
      </c>
      <c r="G11" s="72">
        <f>IFERROR(((E11/F11)-1)*100,IF(E11+F11&lt;&gt;0,100,0))</f>
        <v>-2.6958286883194016</v>
      </c>
    </row>
    <row r="12" spans="1:7" s="15" customFormat="1" ht="12" x14ac:dyDescent="0.2">
      <c r="A12" s="51" t="s">
        <v>9</v>
      </c>
      <c r="B12" s="54">
        <v>1438710.5360000001</v>
      </c>
      <c r="C12" s="54">
        <v>1990864.6780000001</v>
      </c>
      <c r="D12" s="72">
        <f>IFERROR(((B12/C12)-1)*100,IF(B12+C12&lt;&gt;0,100,0))</f>
        <v>-27.734388384181273</v>
      </c>
      <c r="E12" s="54">
        <v>61816409.998999998</v>
      </c>
      <c r="F12" s="54">
        <v>67338425.670000002</v>
      </c>
      <c r="G12" s="72">
        <f>IFERROR(((E12/F12)-1)*100,IF(E12+F12&lt;&gt;0,100,0))</f>
        <v>-8.2003931871845399</v>
      </c>
    </row>
    <row r="13" spans="1:7" s="15" customFormat="1" ht="12" x14ac:dyDescent="0.2">
      <c r="A13" s="51" t="s">
        <v>10</v>
      </c>
      <c r="B13" s="54">
        <v>81911625.693634197</v>
      </c>
      <c r="C13" s="54">
        <v>112629901.35035001</v>
      </c>
      <c r="D13" s="72">
        <f>IFERROR(((B13/C13)-1)*100,IF(B13+C13&lt;&gt;0,100,0))</f>
        <v>-27.273641624849343</v>
      </c>
      <c r="E13" s="54">
        <v>4418058014.6800499</v>
      </c>
      <c r="F13" s="54">
        <v>4866059817.7555304</v>
      </c>
      <c r="G13" s="72">
        <f>IFERROR(((E13/F13)-1)*100,IF(E13+F13&lt;&gt;0,100,0))</f>
        <v>-9.2066645264159757</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303</v>
      </c>
      <c r="C16" s="54">
        <v>346</v>
      </c>
      <c r="D16" s="72">
        <f>IFERROR(((B16/C16)-1)*100,IF(B16+C16&lt;&gt;0,100,0))</f>
        <v>-12.427745664739886</v>
      </c>
      <c r="E16" s="54">
        <v>15380</v>
      </c>
      <c r="F16" s="54">
        <v>16775</v>
      </c>
      <c r="G16" s="72">
        <f>IFERROR(((E16/F16)-1)*100,IF(E16+F16&lt;&gt;0,100,0))</f>
        <v>-8.3159463487332381</v>
      </c>
    </row>
    <row r="17" spans="1:7" s="15" customFormat="1" ht="12" x14ac:dyDescent="0.2">
      <c r="A17" s="51" t="s">
        <v>9</v>
      </c>
      <c r="B17" s="54">
        <v>119063.984</v>
      </c>
      <c r="C17" s="54">
        <v>243213.405</v>
      </c>
      <c r="D17" s="72">
        <f>IFERROR(((B17/C17)-1)*100,IF(B17+C17&lt;&gt;0,100,0))</f>
        <v>-51.045468073603928</v>
      </c>
      <c r="E17" s="54">
        <v>6846017.3859999999</v>
      </c>
      <c r="F17" s="54">
        <v>6848434.8880000003</v>
      </c>
      <c r="G17" s="72">
        <f>IFERROR(((E17/F17)-1)*100,IF(E17+F17&lt;&gt;0,100,0))</f>
        <v>-3.5300065482646303E-2</v>
      </c>
    </row>
    <row r="18" spans="1:7" s="15" customFormat="1" ht="12" x14ac:dyDescent="0.2">
      <c r="A18" s="51" t="s">
        <v>10</v>
      </c>
      <c r="B18" s="54">
        <v>6199528.5175542198</v>
      </c>
      <c r="C18" s="54">
        <v>11676111.635020001</v>
      </c>
      <c r="D18" s="72">
        <f>IFERROR(((B18/C18)-1)*100,IF(B18+C18&lt;&gt;0,100,0))</f>
        <v>-46.904168859091243</v>
      </c>
      <c r="E18" s="54">
        <v>386060619.61720598</v>
      </c>
      <c r="F18" s="54">
        <v>474303428.25690901</v>
      </c>
      <c r="G18" s="72">
        <f>IFERROR(((E18/F18)-1)*100,IF(E18+F18&lt;&gt;0,100,0))</f>
        <v>-18.604716597558692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15717963.671159999</v>
      </c>
      <c r="C24" s="53">
        <v>19618224.05968</v>
      </c>
      <c r="D24" s="52">
        <f>B24-C24</f>
        <v>-3900260.3885200005</v>
      </c>
      <c r="E24" s="54">
        <v>610883317.16334999</v>
      </c>
      <c r="F24" s="54">
        <v>760511204.14234996</v>
      </c>
      <c r="G24" s="52">
        <f>E24-F24</f>
        <v>-149627886.97899997</v>
      </c>
    </row>
    <row r="25" spans="1:7" s="15" customFormat="1" ht="12" x14ac:dyDescent="0.2">
      <c r="A25" s="55" t="s">
        <v>15</v>
      </c>
      <c r="B25" s="53">
        <v>16449443.303169999</v>
      </c>
      <c r="C25" s="53">
        <v>17415318.357159998</v>
      </c>
      <c r="D25" s="52">
        <f>B25-C25</f>
        <v>-965875.053989999</v>
      </c>
      <c r="E25" s="54">
        <v>715269397.92989004</v>
      </c>
      <c r="F25" s="54">
        <v>832643712.45255995</v>
      </c>
      <c r="G25" s="52">
        <f>E25-F25</f>
        <v>-117374314.52266991</v>
      </c>
    </row>
    <row r="26" spans="1:7" s="25" customFormat="1" ht="12" x14ac:dyDescent="0.2">
      <c r="A26" s="56" t="s">
        <v>16</v>
      </c>
      <c r="B26" s="57">
        <f>B24-B25</f>
        <v>-731479.63200999983</v>
      </c>
      <c r="C26" s="57">
        <f>C24-C25</f>
        <v>2202905.7025200017</v>
      </c>
      <c r="D26" s="57"/>
      <c r="E26" s="57">
        <f>E24-E25</f>
        <v>-104386080.76654005</v>
      </c>
      <c r="F26" s="57">
        <f>F24-F25</f>
        <v>-72132508.31020999</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70198.011087100007</v>
      </c>
      <c r="C33" s="103">
        <v>65539.238254059994</v>
      </c>
      <c r="D33" s="72">
        <f t="shared" ref="D33:D42" si="0">IFERROR(((B33/C33)-1)*100,IF(B33+C33&lt;&gt;0,100,0))</f>
        <v>7.1083719572395454</v>
      </c>
      <c r="E33" s="51"/>
      <c r="F33" s="103">
        <v>73156.95</v>
      </c>
      <c r="G33" s="103">
        <v>70067.990000000005</v>
      </c>
    </row>
    <row r="34" spans="1:7" s="15" customFormat="1" ht="12" x14ac:dyDescent="0.2">
      <c r="A34" s="51" t="s">
        <v>23</v>
      </c>
      <c r="B34" s="103">
        <v>70716.701561430003</v>
      </c>
      <c r="C34" s="103">
        <v>75190.063545650002</v>
      </c>
      <c r="D34" s="72">
        <f t="shared" si="0"/>
        <v>-5.9494057768738173</v>
      </c>
      <c r="E34" s="51"/>
      <c r="F34" s="103">
        <v>73879.509999999995</v>
      </c>
      <c r="G34" s="103">
        <v>70404.3</v>
      </c>
    </row>
    <row r="35" spans="1:7" s="15" customFormat="1" ht="12" x14ac:dyDescent="0.2">
      <c r="A35" s="51" t="s">
        <v>24</v>
      </c>
      <c r="B35" s="103">
        <v>65848.425859120005</v>
      </c>
      <c r="C35" s="103">
        <v>67284.118686639995</v>
      </c>
      <c r="D35" s="72">
        <f t="shared" si="0"/>
        <v>-2.133776670548948</v>
      </c>
      <c r="E35" s="51"/>
      <c r="F35" s="103">
        <v>67771.14</v>
      </c>
      <c r="G35" s="103">
        <v>65848.429999999993</v>
      </c>
    </row>
    <row r="36" spans="1:7" s="15" customFormat="1" ht="12" x14ac:dyDescent="0.2">
      <c r="A36" s="51" t="s">
        <v>25</v>
      </c>
      <c r="B36" s="103">
        <v>64598.63730491</v>
      </c>
      <c r="C36" s="103">
        <v>59091.055866299997</v>
      </c>
      <c r="D36" s="72">
        <f t="shared" si="0"/>
        <v>9.3204992834643452</v>
      </c>
      <c r="E36" s="51"/>
      <c r="F36" s="103">
        <v>67419.64</v>
      </c>
      <c r="G36" s="103">
        <v>64435.79</v>
      </c>
    </row>
    <row r="37" spans="1:7" s="15" customFormat="1" ht="12" x14ac:dyDescent="0.2">
      <c r="A37" s="51" t="s">
        <v>79</v>
      </c>
      <c r="B37" s="103">
        <v>57253.513705580001</v>
      </c>
      <c r="C37" s="103">
        <v>61165.302390049997</v>
      </c>
      <c r="D37" s="72">
        <f t="shared" si="0"/>
        <v>-6.3954374974304784</v>
      </c>
      <c r="E37" s="51"/>
      <c r="F37" s="103">
        <v>60645.77</v>
      </c>
      <c r="G37" s="103">
        <v>56856.06</v>
      </c>
    </row>
    <row r="38" spans="1:7" s="15" customFormat="1" ht="12" x14ac:dyDescent="0.2">
      <c r="A38" s="51" t="s">
        <v>26</v>
      </c>
      <c r="B38" s="103">
        <v>93397.404882749994</v>
      </c>
      <c r="C38" s="103">
        <v>78405.09838173</v>
      </c>
      <c r="D38" s="72">
        <f t="shared" si="0"/>
        <v>19.121596440102806</v>
      </c>
      <c r="E38" s="51"/>
      <c r="F38" s="103">
        <v>97503.66</v>
      </c>
      <c r="G38" s="103">
        <v>92921.1</v>
      </c>
    </row>
    <row r="39" spans="1:7" s="15" customFormat="1" ht="12" x14ac:dyDescent="0.2">
      <c r="A39" s="51" t="s">
        <v>27</v>
      </c>
      <c r="B39" s="103">
        <v>15569.286132380001</v>
      </c>
      <c r="C39" s="103">
        <v>14909.472106790001</v>
      </c>
      <c r="D39" s="72">
        <f t="shared" si="0"/>
        <v>4.4254687279605909</v>
      </c>
      <c r="E39" s="51"/>
      <c r="F39" s="103">
        <v>16159.25</v>
      </c>
      <c r="G39" s="103">
        <v>15534.35</v>
      </c>
    </row>
    <row r="40" spans="1:7" s="15" customFormat="1" ht="12" x14ac:dyDescent="0.2">
      <c r="A40" s="51" t="s">
        <v>28</v>
      </c>
      <c r="B40" s="103">
        <v>93446.079239459999</v>
      </c>
      <c r="C40" s="103">
        <v>80368.143883559998</v>
      </c>
      <c r="D40" s="72">
        <f t="shared" si="0"/>
        <v>16.272536261192915</v>
      </c>
      <c r="E40" s="51"/>
      <c r="F40" s="103">
        <v>97128.76</v>
      </c>
      <c r="G40" s="103">
        <v>93287.33</v>
      </c>
    </row>
    <row r="41" spans="1:7" s="15" customFormat="1" ht="12" x14ac:dyDescent="0.2">
      <c r="A41" s="51" t="s">
        <v>29</v>
      </c>
      <c r="B41" s="59"/>
      <c r="C41" s="59"/>
      <c r="D41" s="72">
        <f t="shared" si="0"/>
        <v>0</v>
      </c>
      <c r="E41" s="51"/>
      <c r="F41" s="59"/>
      <c r="G41" s="59"/>
    </row>
    <row r="42" spans="1:7" s="15" customFormat="1" ht="12" x14ac:dyDescent="0.2">
      <c r="A42" s="51" t="s">
        <v>78</v>
      </c>
      <c r="B42" s="103">
        <v>704.70549945000005</v>
      </c>
      <c r="C42" s="103">
        <v>1125.2918956200001</v>
      </c>
      <c r="D42" s="72">
        <f t="shared" si="0"/>
        <v>-37.375759819035245</v>
      </c>
      <c r="E42" s="51"/>
      <c r="F42" s="103">
        <v>717.88</v>
      </c>
      <c r="G42" s="103">
        <v>639.70000000000005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16912.589093950599</v>
      </c>
      <c r="D48" s="59"/>
      <c r="E48" s="104">
        <v>18754.514341472601</v>
      </c>
      <c r="F48" s="59"/>
      <c r="G48" s="72">
        <f>IFERROR(((C48/E48)-1)*100,IF(C48+E48&lt;&gt;0,100,0))</f>
        <v>-9.8212367112534551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1766</v>
      </c>
      <c r="D54" s="62"/>
      <c r="E54" s="105">
        <v>901431</v>
      </c>
      <c r="F54" s="105">
        <v>81960840.950000003</v>
      </c>
      <c r="G54" s="105">
        <v>7935399.9840000002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5011</v>
      </c>
      <c r="C68" s="53">
        <v>5272</v>
      </c>
      <c r="D68" s="72">
        <f>IFERROR(((B68/C68)-1)*100,IF(B68+C68&lt;&gt;0,100,0))</f>
        <v>-4.9506828528072866</v>
      </c>
      <c r="E68" s="53">
        <v>270969</v>
      </c>
      <c r="F68" s="53">
        <v>273650</v>
      </c>
      <c r="G68" s="72">
        <f>IFERROR(((E68/F68)-1)*100,IF(E68+F68&lt;&gt;0,100,0))</f>
        <v>-0.97971861867348631</v>
      </c>
    </row>
    <row r="69" spans="1:7" s="15" customFormat="1" ht="12" x14ac:dyDescent="0.2">
      <c r="A69" s="66" t="s">
        <v>54</v>
      </c>
      <c r="B69" s="54">
        <v>223752205.98899999</v>
      </c>
      <c r="C69" s="53">
        <v>149072147.868</v>
      </c>
      <c r="D69" s="72">
        <f>IFERROR(((B69/C69)-1)*100,IF(B69+C69&lt;&gt;0,100,0))</f>
        <v>50.096586913826101</v>
      </c>
      <c r="E69" s="53">
        <v>9923163128.6410007</v>
      </c>
      <c r="F69" s="53">
        <v>8208393349.1669998</v>
      </c>
      <c r="G69" s="72">
        <f>IFERROR(((E69/F69)-1)*100,IF(E69+F69&lt;&gt;0,100,0))</f>
        <v>20.890443556143889</v>
      </c>
    </row>
    <row r="70" spans="1:7" s="15" customFormat="1" ht="12" x14ac:dyDescent="0.2">
      <c r="A70" s="66" t="s">
        <v>55</v>
      </c>
      <c r="B70" s="54">
        <v>221712512.57135999</v>
      </c>
      <c r="C70" s="53">
        <v>139428967.80860001</v>
      </c>
      <c r="D70" s="72">
        <f>IFERROR(((B70/C70)-1)*100,IF(B70+C70&lt;&gt;0,100,0))</f>
        <v>59.014669660119743</v>
      </c>
      <c r="E70" s="53">
        <v>8910473593.1872005</v>
      </c>
      <c r="F70" s="53">
        <v>7842831803.2017298</v>
      </c>
      <c r="G70" s="72">
        <f>IFERROR(((E70/F70)-1)*100,IF(E70+F70&lt;&gt;0,100,0))</f>
        <v>13.612962980407417</v>
      </c>
    </row>
    <row r="71" spans="1:7" s="15" customFormat="1" ht="12" x14ac:dyDescent="0.2">
      <c r="A71" s="66" t="s">
        <v>94</v>
      </c>
      <c r="B71" s="72">
        <f>IFERROR(B69/B68/1000,)</f>
        <v>44.652206343843545</v>
      </c>
      <c r="C71" s="72">
        <f>IFERROR(C69/C68/1000,)</f>
        <v>28.276204072078908</v>
      </c>
      <c r="D71" s="72">
        <f>IFERROR(((B71/C71)-1)*100,IF(B71+C71&lt;&gt;0,100,0))</f>
        <v>57.91442949704475</v>
      </c>
      <c r="E71" s="72">
        <f>IFERROR(E69/E68/1000,)</f>
        <v>36.621027234262961</v>
      </c>
      <c r="F71" s="72">
        <f>IFERROR(F69/F68/1000,)</f>
        <v>29.995955962605517</v>
      </c>
      <c r="G71" s="72">
        <f>IFERROR(((E71/F71)-1)*100,IF(E71+F71&lt;&gt;0,100,0))</f>
        <v>22.086548199752642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2538</v>
      </c>
      <c r="C74" s="53">
        <v>2617</v>
      </c>
      <c r="D74" s="72">
        <f>IFERROR(((B74/C74)-1)*100,IF(B74+C74&lt;&gt;0,100,0))</f>
        <v>-3.0187237294612146</v>
      </c>
      <c r="E74" s="53">
        <v>115338</v>
      </c>
      <c r="F74" s="53">
        <v>114104</v>
      </c>
      <c r="G74" s="72">
        <f>IFERROR(((E74/F74)-1)*100,IF(E74+F74&lt;&gt;0,100,0))</f>
        <v>1.0814695365631399</v>
      </c>
    </row>
    <row r="75" spans="1:7" s="15" customFormat="1" ht="12" x14ac:dyDescent="0.2">
      <c r="A75" s="66" t="s">
        <v>54</v>
      </c>
      <c r="B75" s="54">
        <v>585276068.24800003</v>
      </c>
      <c r="C75" s="53">
        <v>469116910.08399999</v>
      </c>
      <c r="D75" s="72">
        <f>IFERROR(((B75/C75)-1)*100,IF(B75+C75&lt;&gt;0,100,0))</f>
        <v>24.761238758841706</v>
      </c>
      <c r="E75" s="53">
        <v>25510339411.383999</v>
      </c>
      <c r="F75" s="53">
        <v>21292250496.478001</v>
      </c>
      <c r="G75" s="72">
        <f>IFERROR(((E75/F75)-1)*100,IF(E75+F75&lt;&gt;0,100,0))</f>
        <v>19.810441905160392</v>
      </c>
    </row>
    <row r="76" spans="1:7" s="15" customFormat="1" ht="12" x14ac:dyDescent="0.2">
      <c r="A76" s="66" t="s">
        <v>55</v>
      </c>
      <c r="B76" s="54">
        <v>512996069.07888001</v>
      </c>
      <c r="C76" s="53">
        <v>438091023.25865</v>
      </c>
      <c r="D76" s="72">
        <f>IFERROR(((B76/C76)-1)*100,IF(B76+C76&lt;&gt;0,100,0))</f>
        <v>17.098055391106669</v>
      </c>
      <c r="E76" s="53">
        <v>23067938832.060299</v>
      </c>
      <c r="F76" s="53">
        <v>19963337332.670898</v>
      </c>
      <c r="G76" s="72">
        <f>IFERROR(((E76/F76)-1)*100,IF(E76+F76&lt;&gt;0,100,0))</f>
        <v>15.551515498906987</v>
      </c>
    </row>
    <row r="77" spans="1:7" s="15" customFormat="1" ht="12" x14ac:dyDescent="0.2">
      <c r="A77" s="66" t="s">
        <v>94</v>
      </c>
      <c r="B77" s="72">
        <f>IFERROR(B75/B74/1000,)</f>
        <v>230.60522783609142</v>
      </c>
      <c r="C77" s="72">
        <f>IFERROR(C75/C74/1000,)</f>
        <v>179.25751245089799</v>
      </c>
      <c r="D77" s="72">
        <f>IFERROR(((B77/C77)-1)*100,IF(B77+C77&lt;&gt;0,100,0))</f>
        <v>28.644665812406899</v>
      </c>
      <c r="E77" s="72">
        <f>IFERROR(E75/E74/1000,)</f>
        <v>221.17896453366626</v>
      </c>
      <c r="F77" s="72">
        <f>IFERROR(F75/F74/1000,)</f>
        <v>186.60389203251421</v>
      </c>
      <c r="G77" s="72">
        <f>IFERROR(((E77/F77)-1)*100,IF(E77+F77&lt;&gt;0,100,0))</f>
        <v>18.52859129815343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139</v>
      </c>
      <c r="C80" s="53">
        <v>125</v>
      </c>
      <c r="D80" s="72">
        <f>IFERROR(((B80/C80)-1)*100,IF(B80+C80&lt;&gt;0,100,0))</f>
        <v>11.20000000000001</v>
      </c>
      <c r="E80" s="53">
        <v>9112</v>
      </c>
      <c r="F80" s="53">
        <v>8224</v>
      </c>
      <c r="G80" s="72">
        <f>IFERROR(((E80/F80)-1)*100,IF(E80+F80&lt;&gt;0,100,0))</f>
        <v>10.797665369649811</v>
      </c>
    </row>
    <row r="81" spans="1:7" s="15" customFormat="1" ht="12" x14ac:dyDescent="0.2">
      <c r="A81" s="66" t="s">
        <v>54</v>
      </c>
      <c r="B81" s="54">
        <v>13699742.108999999</v>
      </c>
      <c r="C81" s="53">
        <v>9192829.3849999998</v>
      </c>
      <c r="D81" s="72">
        <f>IFERROR(((B81/C81)-1)*100,IF(B81+C81&lt;&gt;0,100,0))</f>
        <v>49.026393673246659</v>
      </c>
      <c r="E81" s="53">
        <v>1066023785.476</v>
      </c>
      <c r="F81" s="53">
        <v>970256272.12399995</v>
      </c>
      <c r="G81" s="72">
        <f>IFERROR(((E81/F81)-1)*100,IF(E81+F81&lt;&gt;0,100,0))</f>
        <v>9.8703317982530727</v>
      </c>
    </row>
    <row r="82" spans="1:7" s="15" customFormat="1" ht="12" x14ac:dyDescent="0.2">
      <c r="A82" s="66" t="s">
        <v>55</v>
      </c>
      <c r="B82" s="54">
        <v>1949200.3097302199</v>
      </c>
      <c r="C82" s="53">
        <v>2920695.1730102501</v>
      </c>
      <c r="D82" s="72">
        <f>IFERROR(((B82/C82)-1)*100,IF(B82+C82&lt;&gt;0,100,0))</f>
        <v>-33.262453139837497</v>
      </c>
      <c r="E82" s="53">
        <v>340458760.45823801</v>
      </c>
      <c r="F82" s="53">
        <v>355158033.49006599</v>
      </c>
      <c r="G82" s="72">
        <f>IFERROR(((E82/F82)-1)*100,IF(E82+F82&lt;&gt;0,100,0))</f>
        <v>-4.1387978437038893</v>
      </c>
    </row>
    <row r="83" spans="1:7" x14ac:dyDescent="0.2">
      <c r="A83" s="66" t="s">
        <v>94</v>
      </c>
      <c r="B83" s="72">
        <f>IFERROR(B81/B80/1000,)</f>
        <v>98.559295748201436</v>
      </c>
      <c r="C83" s="72">
        <f>IFERROR(C81/C80/1000,)</f>
        <v>73.542635079999997</v>
      </c>
      <c r="D83" s="72">
        <f>IFERROR(((B83/C83)-1)*100,IF(B83+C83&lt;&gt;0,100,0))</f>
        <v>34.016541073063557</v>
      </c>
      <c r="E83" s="72">
        <f>IFERROR(E81/E80/1000,)</f>
        <v>116.99119682572432</v>
      </c>
      <c r="F83" s="72">
        <f>IFERROR(F81/F80/1000,)</f>
        <v>117.97863231079766</v>
      </c>
      <c r="G83" s="72">
        <f>IFERROR(((E83/F83)-1)*100,IF(E83+F83&lt;&gt;0,100,0))</f>
        <v>-0.8369612918312952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7688</v>
      </c>
      <c r="C86" s="51">
        <f>C68+C74+C80</f>
        <v>8014</v>
      </c>
      <c r="D86" s="72">
        <f>IFERROR(((B86/C86)-1)*100,IF(B86+C86&lt;&gt;0,100,0))</f>
        <v>-4.0678812078862041</v>
      </c>
      <c r="E86" s="51">
        <f>E68+E74+E80</f>
        <v>395419</v>
      </c>
      <c r="F86" s="51">
        <f>F68+F74+F80</f>
        <v>395978</v>
      </c>
      <c r="G86" s="72">
        <f>IFERROR(((E86/F86)-1)*100,IF(E86+F86&lt;&gt;0,100,0))</f>
        <v>-0.1411694589093293</v>
      </c>
    </row>
    <row r="87" spans="1:7" s="15" customFormat="1" ht="12" x14ac:dyDescent="0.2">
      <c r="A87" s="66" t="s">
        <v>54</v>
      </c>
      <c r="B87" s="51">
        <f t="shared" ref="B87:C87" si="1">B69+B75+B81</f>
        <v>822728016.34599996</v>
      </c>
      <c r="C87" s="51">
        <f t="shared" si="1"/>
        <v>627381887.33700001</v>
      </c>
      <c r="D87" s="72">
        <f>IFERROR(((B87/C87)-1)*100,IF(B87+C87&lt;&gt;0,100,0))</f>
        <v>31.136717994548867</v>
      </c>
      <c r="E87" s="51">
        <f t="shared" ref="E87:F87" si="2">E69+E75+E81</f>
        <v>36499526325.500999</v>
      </c>
      <c r="F87" s="51">
        <f t="shared" si="2"/>
        <v>30470900117.769001</v>
      </c>
      <c r="G87" s="72">
        <f>IFERROR(((E87/F87)-1)*100,IF(E87+F87&lt;&gt;0,100,0))</f>
        <v>19.784864196435169</v>
      </c>
    </row>
    <row r="88" spans="1:7" s="15" customFormat="1" ht="12" x14ac:dyDescent="0.2">
      <c r="A88" s="66" t="s">
        <v>55</v>
      </c>
      <c r="B88" s="51">
        <f t="shared" ref="B88:C88" si="3">B70+B76+B82</f>
        <v>736657781.95997012</v>
      </c>
      <c r="C88" s="51">
        <f t="shared" si="3"/>
        <v>580440686.24026024</v>
      </c>
      <c r="D88" s="72">
        <f>IFERROR(((B88/C88)-1)*100,IF(B88+C88&lt;&gt;0,100,0))</f>
        <v>26.913533014301372</v>
      </c>
      <c r="E88" s="51">
        <f t="shared" ref="E88:F88" si="4">E70+E76+E82</f>
        <v>32318871185.705734</v>
      </c>
      <c r="F88" s="51">
        <f t="shared" si="4"/>
        <v>28161327169.362694</v>
      </c>
      <c r="G88" s="72">
        <f>IFERROR(((E88/F88)-1)*100,IF(E88+F88&lt;&gt;0,100,0))</f>
        <v>14.763309951052728</v>
      </c>
    </row>
    <row r="89" spans="1:7" x14ac:dyDescent="0.2">
      <c r="A89" s="66" t="s">
        <v>95</v>
      </c>
      <c r="B89" s="72">
        <f>IFERROR((B75/B87)*100,IF(B75+B87&lt;&gt;0,100,0))</f>
        <v>71.138463334140425</v>
      </c>
      <c r="C89" s="72">
        <f>IFERROR((C75/C87)*100,IF(C75+C87&lt;&gt;0,100,0))</f>
        <v>74.773741408956624</v>
      </c>
      <c r="D89" s="72">
        <f>IFERROR(((B89/C89)-1)*100,IF(B89+C89&lt;&gt;0,100,0))</f>
        <v>-4.8617041307775892</v>
      </c>
      <c r="E89" s="72">
        <f>IFERROR((E75/E87)*100,IF(E75+E87&lt;&gt;0,100,0))</f>
        <v>69.892247871613549</v>
      </c>
      <c r="F89" s="72">
        <f>IFERROR((F75/F87)*100,IF(F75+F87&lt;&gt;0,100,0))</f>
        <v>69.87732693876508</v>
      </c>
      <c r="G89" s="72">
        <f>IFERROR(((E89/F89)-1)*100,IF(E89+F89&lt;&gt;0,100,0))</f>
        <v>2.1353038964333493E-2</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89417940.159999996</v>
      </c>
      <c r="C97" s="106">
        <v>49922185.348999999</v>
      </c>
      <c r="D97" s="52">
        <f>B97-C97</f>
        <v>39495754.810999997</v>
      </c>
      <c r="E97" s="106">
        <v>4699108466.3579998</v>
      </c>
      <c r="F97" s="106">
        <v>2779565015.5190001</v>
      </c>
      <c r="G97" s="67">
        <f>E97-F97</f>
        <v>1919543450.8389997</v>
      </c>
    </row>
    <row r="98" spans="1:7" s="15" customFormat="1" ht="13.5" x14ac:dyDescent="0.2">
      <c r="A98" s="66" t="s">
        <v>88</v>
      </c>
      <c r="B98" s="53">
        <v>83141926.664000005</v>
      </c>
      <c r="C98" s="106">
        <v>56914679.851999998</v>
      </c>
      <c r="D98" s="52">
        <f>B98-C98</f>
        <v>26227246.812000006</v>
      </c>
      <c r="E98" s="106">
        <v>4678043028.3249998</v>
      </c>
      <c r="F98" s="106">
        <v>2741943202.3590002</v>
      </c>
      <c r="G98" s="67">
        <f>E98-F98</f>
        <v>1936099825.9659996</v>
      </c>
    </row>
    <row r="99" spans="1:7" s="15" customFormat="1" ht="12" x14ac:dyDescent="0.2">
      <c r="A99" s="68" t="s">
        <v>16</v>
      </c>
      <c r="B99" s="52">
        <f>B97-B98</f>
        <v>6276013.4959999919</v>
      </c>
      <c r="C99" s="52">
        <f>C97-C98</f>
        <v>-6992494.5029999986</v>
      </c>
      <c r="D99" s="69"/>
      <c r="E99" s="52">
        <f>E97-E98</f>
        <v>21065438.032999992</v>
      </c>
      <c r="F99" s="69">
        <f>F97-F98</f>
        <v>37621813.159999847</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33612889.791000001</v>
      </c>
      <c r="C102" s="106">
        <v>16140528.943</v>
      </c>
      <c r="D102" s="52">
        <f>B102-C102</f>
        <v>17472360.848000001</v>
      </c>
      <c r="E102" s="106">
        <v>1278263337.224</v>
      </c>
      <c r="F102" s="106">
        <v>934433777.99699998</v>
      </c>
      <c r="G102" s="67">
        <f>E102-F102</f>
        <v>343829559.227</v>
      </c>
    </row>
    <row r="103" spans="1:7" s="15" customFormat="1" ht="13.5" x14ac:dyDescent="0.2">
      <c r="A103" s="66" t="s">
        <v>88</v>
      </c>
      <c r="B103" s="53">
        <v>32893244.839000002</v>
      </c>
      <c r="C103" s="106">
        <v>20867281.646000002</v>
      </c>
      <c r="D103" s="52">
        <f>B103-C103</f>
        <v>12025963.193</v>
      </c>
      <c r="E103" s="106">
        <v>1455414983.6440001</v>
      </c>
      <c r="F103" s="106">
        <v>1073839511.5469999</v>
      </c>
      <c r="G103" s="67">
        <f>E103-F103</f>
        <v>381575472.09700012</v>
      </c>
    </row>
    <row r="104" spans="1:7" s="25" customFormat="1" ht="12" x14ac:dyDescent="0.2">
      <c r="A104" s="68" t="s">
        <v>16</v>
      </c>
      <c r="B104" s="52">
        <f>B102-B103</f>
        <v>719644.95199999958</v>
      </c>
      <c r="C104" s="52">
        <f>C102-C103</f>
        <v>-4726752.7030000016</v>
      </c>
      <c r="D104" s="69"/>
      <c r="E104" s="52">
        <f>E102-E103</f>
        <v>-177151646.42000008</v>
      </c>
      <c r="F104" s="69">
        <f>F102-F103</f>
        <v>-139405733.54999995</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875.85291919314</v>
      </c>
      <c r="C111" s="108">
        <v>810.43937681676903</v>
      </c>
      <c r="D111" s="72">
        <f>IFERROR(((B111/C111)-1)*100,IF(B111+C111&lt;&gt;0,100,0))</f>
        <v>8.0713677355240598</v>
      </c>
      <c r="E111" s="71"/>
      <c r="F111" s="107">
        <v>876.62782894340103</v>
      </c>
      <c r="G111" s="107">
        <v>872.34013011127797</v>
      </c>
    </row>
    <row r="112" spans="1:7" s="15" customFormat="1" ht="12" x14ac:dyDescent="0.2">
      <c r="A112" s="66" t="s">
        <v>50</v>
      </c>
      <c r="B112" s="107">
        <v>863.115474311909</v>
      </c>
      <c r="C112" s="108">
        <v>798.821452185015</v>
      </c>
      <c r="D112" s="72">
        <f>IFERROR(((B112/C112)-1)*100,IF(B112+C112&lt;&gt;0,100,0))</f>
        <v>8.0486098553100618</v>
      </c>
      <c r="E112" s="71"/>
      <c r="F112" s="107">
        <v>863.99442875178897</v>
      </c>
      <c r="G112" s="107">
        <v>859.62429474527903</v>
      </c>
    </row>
    <row r="113" spans="1:7" s="15" customFormat="1" ht="12" x14ac:dyDescent="0.2">
      <c r="A113" s="66" t="s">
        <v>51</v>
      </c>
      <c r="B113" s="107">
        <v>942.78000235727495</v>
      </c>
      <c r="C113" s="108">
        <v>869.92338083739401</v>
      </c>
      <c r="D113" s="72">
        <f>IFERROR(((B113/C113)-1)*100,IF(B113+C113&lt;&gt;0,100,0))</f>
        <v>8.3750618876053942</v>
      </c>
      <c r="E113" s="71"/>
      <c r="F113" s="107">
        <v>942.78000235727495</v>
      </c>
      <c r="G113" s="107">
        <v>937.92660516019805</v>
      </c>
    </row>
    <row r="114" spans="1:7" s="25" customFormat="1" ht="12" x14ac:dyDescent="0.2">
      <c r="A114" s="68" t="s">
        <v>52</v>
      </c>
      <c r="B114" s="72"/>
      <c r="C114" s="71"/>
      <c r="D114" s="73"/>
      <c r="E114" s="71"/>
      <c r="F114" s="58"/>
      <c r="G114" s="58"/>
    </row>
    <row r="115" spans="1:7" s="15" customFormat="1" ht="12" x14ac:dyDescent="0.2">
      <c r="A115" s="66" t="s">
        <v>56</v>
      </c>
      <c r="B115" s="107">
        <v>685.613398269654</v>
      </c>
      <c r="C115" s="108">
        <v>630.70159133897403</v>
      </c>
      <c r="D115" s="72">
        <f>IFERROR(((B115/C115)-1)*100,IF(B115+C115&lt;&gt;0,100,0))</f>
        <v>8.7064639894284479</v>
      </c>
      <c r="E115" s="71"/>
      <c r="F115" s="107">
        <v>685.70842497169701</v>
      </c>
      <c r="G115" s="107">
        <v>684.09943084942097</v>
      </c>
    </row>
    <row r="116" spans="1:7" s="15" customFormat="1" ht="12" x14ac:dyDescent="0.2">
      <c r="A116" s="66" t="s">
        <v>57</v>
      </c>
      <c r="B116" s="107">
        <v>893.27512527521696</v>
      </c>
      <c r="C116" s="108">
        <v>819.27776343828702</v>
      </c>
      <c r="D116" s="72">
        <f>IFERROR(((B116/C116)-1)*100,IF(B116+C116&lt;&gt;0,100,0))</f>
        <v>9.032023709075542</v>
      </c>
      <c r="E116" s="71"/>
      <c r="F116" s="107">
        <v>894.01186742243203</v>
      </c>
      <c r="G116" s="107">
        <v>890.26955794483604</v>
      </c>
    </row>
    <row r="117" spans="1:7" s="15" customFormat="1" ht="12" x14ac:dyDescent="0.2">
      <c r="A117" s="66" t="s">
        <v>59</v>
      </c>
      <c r="B117" s="107">
        <v>999.98246367779996</v>
      </c>
      <c r="C117" s="108">
        <v>922.60753827848305</v>
      </c>
      <c r="D117" s="72">
        <f>IFERROR(((B117/C117)-1)*100,IF(B117+C117&lt;&gt;0,100,0))</f>
        <v>8.3865481463215374</v>
      </c>
      <c r="E117" s="71"/>
      <c r="F117" s="107">
        <v>1001.08960243126</v>
      </c>
      <c r="G117" s="107">
        <v>995.43903785910504</v>
      </c>
    </row>
    <row r="118" spans="1:7" s="15" customFormat="1" ht="12" x14ac:dyDescent="0.2">
      <c r="A118" s="66" t="s">
        <v>58</v>
      </c>
      <c r="B118" s="107">
        <v>908.21146514550503</v>
      </c>
      <c r="C118" s="108">
        <v>857.571941326878</v>
      </c>
      <c r="D118" s="72">
        <f>IFERROR(((B118/C118)-1)*100,IF(B118+C118&lt;&gt;0,100,0))</f>
        <v>5.9049884188462354</v>
      </c>
      <c r="E118" s="71"/>
      <c r="F118" s="107">
        <v>908.94948968557105</v>
      </c>
      <c r="G118" s="107">
        <v>902.73490529357696</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464</v>
      </c>
      <c r="C127" s="53">
        <v>520</v>
      </c>
      <c r="D127" s="72">
        <f>IFERROR(((B127/C127)-1)*100,IF(B127+C127&lt;&gt;0,100,0))</f>
        <v>-10.769230769230765</v>
      </c>
      <c r="E127" s="53">
        <v>15550</v>
      </c>
      <c r="F127" s="53">
        <v>12469</v>
      </c>
      <c r="G127" s="72">
        <f>IFERROR(((E127/F127)-1)*100,IF(E127+F127&lt;&gt;0,100,0))</f>
        <v>24.709279011949636</v>
      </c>
    </row>
    <row r="128" spans="1:7" s="15" customFormat="1" ht="12" x14ac:dyDescent="0.2">
      <c r="A128" s="66" t="s">
        <v>74</v>
      </c>
      <c r="B128" s="54">
        <v>37</v>
      </c>
      <c r="C128" s="53">
        <v>29</v>
      </c>
      <c r="D128" s="72">
        <f>IFERROR(((B128/C128)-1)*100,IF(B128+C128&lt;&gt;0,100,0))</f>
        <v>27.586206896551737</v>
      </c>
      <c r="E128" s="53">
        <v>296</v>
      </c>
      <c r="F128" s="53">
        <v>331</v>
      </c>
      <c r="G128" s="72">
        <f>IFERROR(((E128/F128)-1)*100,IF(E128+F128&lt;&gt;0,100,0))</f>
        <v>-10.574018126888218</v>
      </c>
    </row>
    <row r="129" spans="1:7" s="25" customFormat="1" ht="12" x14ac:dyDescent="0.2">
      <c r="A129" s="68" t="s">
        <v>34</v>
      </c>
      <c r="B129" s="69">
        <f>SUM(B126:B128)</f>
        <v>501</v>
      </c>
      <c r="C129" s="69">
        <f>SUM(C126:C128)</f>
        <v>549</v>
      </c>
      <c r="D129" s="72">
        <f>IFERROR(((B129/C129)-1)*100,IF(B129+C129&lt;&gt;0,100,0))</f>
        <v>-8.7431693989071029</v>
      </c>
      <c r="E129" s="69">
        <f>SUM(E126:E128)</f>
        <v>15852</v>
      </c>
      <c r="F129" s="69">
        <f>SUM(F126:F128)</f>
        <v>12808</v>
      </c>
      <c r="G129" s="72">
        <f>IFERROR(((E129/F129)-1)*100,IF(E129+F129&lt;&gt;0,100,0))</f>
        <v>23.766396002498436</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10</v>
      </c>
      <c r="C132" s="53">
        <v>0</v>
      </c>
      <c r="D132" s="72">
        <f>IFERROR(((B132/C132)-1)*100,IF(B132+C132&lt;&gt;0,100,0))</f>
        <v>100</v>
      </c>
      <c r="E132" s="53">
        <v>200</v>
      </c>
      <c r="F132" s="53">
        <v>158</v>
      </c>
      <c r="G132" s="72">
        <f>IFERROR(((E132/F132)-1)*100,IF(E132+F132&lt;&gt;0,100,0))</f>
        <v>26.582278481012665</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10</v>
      </c>
      <c r="C134" s="69">
        <f>SUM(C132:C133)</f>
        <v>0</v>
      </c>
      <c r="D134" s="72">
        <f>IFERROR(((B134/C134)-1)*100,IF(B134+C134&lt;&gt;0,100,0))</f>
        <v>100</v>
      </c>
      <c r="E134" s="69">
        <f>SUM(E132:E133)</f>
        <v>200</v>
      </c>
      <c r="F134" s="69">
        <f>SUM(F132:F133)</f>
        <v>158</v>
      </c>
      <c r="G134" s="72">
        <f>IFERROR(((E134/F134)-1)*100,IF(E134+F134&lt;&gt;0,100,0))</f>
        <v>26.582278481012665</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725080</v>
      </c>
      <c r="C138" s="53">
        <v>485150</v>
      </c>
      <c r="D138" s="72">
        <f>IFERROR(((B138/C138)-1)*100,IF(B138+C138&lt;&gt;0,100,0))</f>
        <v>49.454807791404718</v>
      </c>
      <c r="E138" s="53">
        <v>12901825</v>
      </c>
      <c r="F138" s="53">
        <v>12443874</v>
      </c>
      <c r="G138" s="72">
        <f>IFERROR(((E138/F138)-1)*100,IF(E138+F138&lt;&gt;0,100,0))</f>
        <v>3.6801320874833676</v>
      </c>
    </row>
    <row r="139" spans="1:7" s="15" customFormat="1" ht="12" x14ac:dyDescent="0.2">
      <c r="A139" s="66" t="s">
        <v>74</v>
      </c>
      <c r="B139" s="54">
        <v>1938</v>
      </c>
      <c r="C139" s="53">
        <v>2034</v>
      </c>
      <c r="D139" s="72">
        <f>IFERROR(((B139/C139)-1)*100,IF(B139+C139&lt;&gt;0,100,0))</f>
        <v>-4.71976401179941</v>
      </c>
      <c r="E139" s="53">
        <v>13897</v>
      </c>
      <c r="F139" s="53">
        <v>15739</v>
      </c>
      <c r="G139" s="72">
        <f>IFERROR(((E139/F139)-1)*100,IF(E139+F139&lt;&gt;0,100,0))</f>
        <v>-11.703411906728512</v>
      </c>
    </row>
    <row r="140" spans="1:7" s="15" customFormat="1" ht="12" x14ac:dyDescent="0.2">
      <c r="A140" s="68" t="s">
        <v>34</v>
      </c>
      <c r="B140" s="69">
        <f>SUM(B137:B139)</f>
        <v>727018</v>
      </c>
      <c r="C140" s="69">
        <f>SUM(C137:C139)</f>
        <v>487184</v>
      </c>
      <c r="D140" s="72">
        <f>IFERROR(((B140/C140)-1)*100,IF(B140+C140&lt;&gt;0,100,0))</f>
        <v>49.22862819797038</v>
      </c>
      <c r="E140" s="69">
        <f>SUM(E137:E139)</f>
        <v>12916552</v>
      </c>
      <c r="F140" s="69">
        <f>SUM(F137:F139)</f>
        <v>12460035</v>
      </c>
      <c r="G140" s="72">
        <f>IFERROR(((E140/F140)-1)*100,IF(E140+F140&lt;&gt;0,100,0))</f>
        <v>3.6638500614163627</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3060</v>
      </c>
      <c r="C143" s="53">
        <v>0</v>
      </c>
      <c r="D143" s="72">
        <f>IFERROR(((B143/C143)-1)*100,)</f>
        <v>0</v>
      </c>
      <c r="E143" s="53">
        <v>132469</v>
      </c>
      <c r="F143" s="53">
        <v>183341</v>
      </c>
      <c r="G143" s="72">
        <f>IFERROR(((E143/F143)-1)*100,)</f>
        <v>-27.74720329877114</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3060</v>
      </c>
      <c r="C145" s="69">
        <f>SUM(C143:C144)</f>
        <v>0</v>
      </c>
      <c r="D145" s="72">
        <f>IFERROR(((B145/C145)-1)*100,)</f>
        <v>0</v>
      </c>
      <c r="E145" s="69">
        <f>SUM(E143:E144)</f>
        <v>132469</v>
      </c>
      <c r="F145" s="69">
        <f>SUM(F143:F144)</f>
        <v>183341</v>
      </c>
      <c r="G145" s="72">
        <f>IFERROR(((E145/F145)-1)*100,)</f>
        <v>-27.74720329877114</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63365060.702129997</v>
      </c>
      <c r="C149" s="53">
        <v>41322901.634170003</v>
      </c>
      <c r="D149" s="72">
        <f>IFERROR(((B149/C149)-1)*100,IF(B149+C149&lt;&gt;0,100,0))</f>
        <v>53.341266455822357</v>
      </c>
      <c r="E149" s="53">
        <v>1118777316.53829</v>
      </c>
      <c r="F149" s="53">
        <v>1099312641.28828</v>
      </c>
      <c r="G149" s="72">
        <f>IFERROR(((E149/F149)-1)*100,IF(E149+F149&lt;&gt;0,100,0))</f>
        <v>1.7706223433580748</v>
      </c>
    </row>
    <row r="150" spans="1:7" x14ac:dyDescent="0.2">
      <c r="A150" s="66" t="s">
        <v>74</v>
      </c>
      <c r="B150" s="54">
        <v>12368655.25</v>
      </c>
      <c r="C150" s="53">
        <v>9688911.1199999992</v>
      </c>
      <c r="D150" s="72">
        <f>IFERROR(((B150/C150)-1)*100,IF(B150+C150&lt;&gt;0,100,0))</f>
        <v>27.657846137822762</v>
      </c>
      <c r="E150" s="53">
        <v>92620325.609999999</v>
      </c>
      <c r="F150" s="53">
        <v>102608456.59</v>
      </c>
      <c r="G150" s="72">
        <f>IFERROR(((E150/F150)-1)*100,IF(E150+F150&lt;&gt;0,100,0))</f>
        <v>-9.7342181258122764</v>
      </c>
    </row>
    <row r="151" spans="1:7" s="15" customFormat="1" ht="12" x14ac:dyDescent="0.2">
      <c r="A151" s="68" t="s">
        <v>34</v>
      </c>
      <c r="B151" s="69">
        <f>SUM(B148:B150)</f>
        <v>75733715.95212999</v>
      </c>
      <c r="C151" s="69">
        <f>SUM(C148:C150)</f>
        <v>51011812.754170001</v>
      </c>
      <c r="D151" s="72">
        <f>IFERROR(((B151/C151)-1)*100,IF(B151+C151&lt;&gt;0,100,0))</f>
        <v>48.463094846475684</v>
      </c>
      <c r="E151" s="69">
        <f>SUM(E148:E150)</f>
        <v>1211416720.9057899</v>
      </c>
      <c r="F151" s="69">
        <f>SUM(F148:F150)</f>
        <v>1201930940.1252799</v>
      </c>
      <c r="G151" s="72">
        <f>IFERROR(((E151/F151)-1)*100,IF(E151+F151&lt;&gt;0,100,0))</f>
        <v>0.78921179776945127</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3490.4794000000002</v>
      </c>
      <c r="C154" s="53">
        <v>0</v>
      </c>
      <c r="D154" s="72">
        <f>IFERROR(((B154/C154)-1)*100,IF(B154+C154&lt;&gt;0,100,0))</f>
        <v>100</v>
      </c>
      <c r="E154" s="53">
        <v>190360.4137718</v>
      </c>
      <c r="F154" s="53">
        <v>360065.52505</v>
      </c>
      <c r="G154" s="72">
        <f>IFERROR(((E154/F154)-1)*100,IF(E154+F154&lt;&gt;0,100,0))</f>
        <v>-47.131730052365924</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3490.4794000000002</v>
      </c>
      <c r="C156" s="69">
        <f>SUM(C154:C155)</f>
        <v>0</v>
      </c>
      <c r="D156" s="72">
        <f>IFERROR(((B156/C156)-1)*100,IF(B156+C156&lt;&gt;0,100,0))</f>
        <v>100</v>
      </c>
      <c r="E156" s="69">
        <f>SUM(E154:E155)</f>
        <v>190360.4137718</v>
      </c>
      <c r="F156" s="69">
        <f>SUM(F154:F155)</f>
        <v>360065.52505</v>
      </c>
      <c r="G156" s="72">
        <f>IFERROR(((E156/F156)-1)*100,IF(E156+F156&lt;&gt;0,100,0))</f>
        <v>-47.131730052365924</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1615241</v>
      </c>
      <c r="C160" s="53">
        <v>1749605</v>
      </c>
      <c r="D160" s="72">
        <f>IFERROR(((B160/C160)-1)*100,IF(B160+C160&lt;&gt;0,100,0))</f>
        <v>-7.6796762697866061</v>
      </c>
      <c r="E160" s="65"/>
      <c r="F160" s="65"/>
      <c r="G160" s="52"/>
    </row>
    <row r="161" spans="1:7" s="15" customFormat="1" ht="12" x14ac:dyDescent="0.2">
      <c r="A161" s="66" t="s">
        <v>74</v>
      </c>
      <c r="B161" s="54">
        <v>1397</v>
      </c>
      <c r="C161" s="53">
        <v>1708</v>
      </c>
      <c r="D161" s="72">
        <f>IFERROR(((B161/C161)-1)*100,IF(B161+C161&lt;&gt;0,100,0))</f>
        <v>-18.208430913348948</v>
      </c>
      <c r="E161" s="65"/>
      <c r="F161" s="65"/>
      <c r="G161" s="52"/>
    </row>
    <row r="162" spans="1:7" s="25" customFormat="1" ht="12" x14ac:dyDescent="0.2">
      <c r="A162" s="68" t="s">
        <v>34</v>
      </c>
      <c r="B162" s="69">
        <f>SUM(B159:B161)</f>
        <v>1616638</v>
      </c>
      <c r="C162" s="69">
        <f>SUM(C159:C161)</f>
        <v>1751728</v>
      </c>
      <c r="D162" s="72">
        <f>IFERROR(((B162/C162)-1)*100,IF(B162+C162&lt;&gt;0,100,0))</f>
        <v>-7.7118137062375025</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145603</v>
      </c>
      <c r="C165" s="53">
        <v>48737</v>
      </c>
      <c r="D165" s="72">
        <f>IFERROR(((B165/C165)-1)*100,IF(B165+C165&lt;&gt;0,100,0))</f>
        <v>198.75248784291196</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145603</v>
      </c>
      <c r="C167" s="69">
        <f>SUM(C165:C166)</f>
        <v>48737</v>
      </c>
      <c r="D167" s="72">
        <f>IFERROR(((B167/C167)-1)*100,IF(B167+C167&lt;&gt;0,100,0))</f>
        <v>198.75248784291196</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24402</v>
      </c>
      <c r="C175" s="87">
        <v>21002</v>
      </c>
      <c r="D175" s="72">
        <f>IFERROR(((B175/C175)-1)*100,IF(B175+C175&lt;&gt;0,100,0))</f>
        <v>16.188934387201215</v>
      </c>
      <c r="E175" s="87">
        <v>1027342</v>
      </c>
      <c r="F175" s="87">
        <v>826740</v>
      </c>
      <c r="G175" s="72">
        <f>IFERROR(((E175/F175)-1)*100,IF(E175+F175&lt;&gt;0,100,0))</f>
        <v>24.264218496746249</v>
      </c>
    </row>
    <row r="176" spans="1:7" x14ac:dyDescent="0.2">
      <c r="A176" s="66" t="s">
        <v>32</v>
      </c>
      <c r="B176" s="86">
        <v>118394</v>
      </c>
      <c r="C176" s="87">
        <v>121682</v>
      </c>
      <c r="D176" s="72">
        <f t="shared" ref="D176:D178" si="5">IFERROR(((B176/C176)-1)*100,IF(B176+C176&lt;&gt;0,100,0))</f>
        <v>-2.7021252116171679</v>
      </c>
      <c r="E176" s="87">
        <v>5543130</v>
      </c>
      <c r="F176" s="87">
        <v>5243068</v>
      </c>
      <c r="G176" s="72">
        <f>IFERROR(((E176/F176)-1)*100,IF(E176+F176&lt;&gt;0,100,0))</f>
        <v>5.7230232375395484</v>
      </c>
    </row>
    <row r="177" spans="1:7" x14ac:dyDescent="0.2">
      <c r="A177" s="66" t="s">
        <v>92</v>
      </c>
      <c r="B177" s="86">
        <v>49135683.581496</v>
      </c>
      <c r="C177" s="87">
        <v>59168832.844645999</v>
      </c>
      <c r="D177" s="72">
        <f t="shared" si="5"/>
        <v>-16.95681456062027</v>
      </c>
      <c r="E177" s="87">
        <v>2222500706.3951802</v>
      </c>
      <c r="F177" s="87">
        <v>2230329973.9520998</v>
      </c>
      <c r="G177" s="72">
        <f>IFERROR(((E177/F177)-1)*100,IF(E177+F177&lt;&gt;0,100,0))</f>
        <v>-0.35103628827828359</v>
      </c>
    </row>
    <row r="178" spans="1:7" x14ac:dyDescent="0.2">
      <c r="A178" s="66" t="s">
        <v>93</v>
      </c>
      <c r="B178" s="86">
        <v>232300</v>
      </c>
      <c r="C178" s="87">
        <v>262580</v>
      </c>
      <c r="D178" s="72">
        <f t="shared" si="5"/>
        <v>-11.531723665168714</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648</v>
      </c>
      <c r="C181" s="87">
        <v>998</v>
      </c>
      <c r="D181" s="72">
        <f t="shared" ref="D181:D184" si="6">IFERROR(((B181/C181)-1)*100,IF(B181+C181&lt;&gt;0,100,0))</f>
        <v>-35.070140280561127</v>
      </c>
      <c r="E181" s="87">
        <v>27468</v>
      </c>
      <c r="F181" s="87">
        <v>32044</v>
      </c>
      <c r="G181" s="72">
        <f t="shared" ref="G181" si="7">IFERROR(((E181/F181)-1)*100,IF(E181+F181&lt;&gt;0,100,0))</f>
        <v>-14.280364498814135</v>
      </c>
    </row>
    <row r="182" spans="1:7" x14ac:dyDescent="0.2">
      <c r="A182" s="66" t="s">
        <v>32</v>
      </c>
      <c r="B182" s="86">
        <v>8248</v>
      </c>
      <c r="C182" s="87">
        <v>8420</v>
      </c>
      <c r="D182" s="72">
        <f t="shared" si="6"/>
        <v>-2.0427553444180568</v>
      </c>
      <c r="E182" s="87">
        <v>337028</v>
      </c>
      <c r="F182" s="87">
        <v>438714</v>
      </c>
      <c r="G182" s="72">
        <f t="shared" ref="G182" si="8">IFERROR(((E182/F182)-1)*100,IF(E182+F182&lt;&gt;0,100,0))</f>
        <v>-23.178198097165804</v>
      </c>
    </row>
    <row r="183" spans="1:7" x14ac:dyDescent="0.2">
      <c r="A183" s="66" t="s">
        <v>92</v>
      </c>
      <c r="B183" s="86">
        <v>87692.038660000006</v>
      </c>
      <c r="C183" s="87">
        <v>167871.18229999999</v>
      </c>
      <c r="D183" s="72">
        <f t="shared" si="6"/>
        <v>-47.762303536239514</v>
      </c>
      <c r="E183" s="87">
        <v>4324274.5355599998</v>
      </c>
      <c r="F183" s="87">
        <v>8509612.7019599993</v>
      </c>
      <c r="G183" s="72">
        <f t="shared" ref="G183" si="9">IFERROR(((E183/F183)-1)*100,IF(E183+F183&lt;&gt;0,100,0))</f>
        <v>-49.183650454926109</v>
      </c>
    </row>
    <row r="184" spans="1:7" x14ac:dyDescent="0.2">
      <c r="A184" s="66" t="s">
        <v>93</v>
      </c>
      <c r="B184" s="86">
        <v>72728</v>
      </c>
      <c r="C184" s="87">
        <v>95408</v>
      </c>
      <c r="D184" s="72">
        <f t="shared" si="6"/>
        <v>-23.771591480798261</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2023-10-23T10:59:41Z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