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1FCB7A3-6610-40BD-9096-902EC0EAEED8}" xr6:coauthVersionLast="47" xr6:coauthVersionMax="47" xr10:uidLastSave="{00000000-0000-0000-0000-000000000000}"/>
  <bookViews>
    <workbookView xWindow="2985" yWindow="2985"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<sst xmlns="http://schemas.openxmlformats.org/spreadsheetml/2006/main" count="270" uniqueCount="102">
  <si>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</si>
  <si>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</si>
  <si>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</si>
  <si>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</si>
  <si>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</si>
  <si>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</si>
  <si>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</si>
  <si>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</si>
  <si>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</si>
  <si>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</si>
  <si>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</si>
  <si>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</si>
  <si>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</si>
  <si>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</si>
  <si>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</si>
  <si>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</si>
  <si>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</si>
  <si>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</si>
  <si>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</si>
  <si>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</si>
  <si>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</si>
  <si>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</si>
  <si>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</si>
  <si>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</si>
  <si>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</si>
  <si>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</si>
  <si>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</si>
  <si>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</si>
  <si>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</si>
  <si>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</si>
  <si>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</si>
  <si>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</si>
  <si>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</si>
  <si>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</si>
  <si>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</si>
  <si>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</si>
  <si>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</si>
  <si>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</si>
  <si>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</si>
  <si>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</si>
  <si>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</si>
  <si>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</si>
  <si>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</si>
  <si>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</si>
  <si>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</si>
  <si>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</si>
  <si>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</si>
  <si>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</si>
  <si>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</si>
  <si>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</si>
  <si>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</si>
  <si>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</si>
  <si>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</si>
  <si>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</si>
  <si>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</si>
  <si>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</si>
  <si>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</si>
  <si>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</si>
  <si>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</si>
  <si>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</si>
  <si>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</si>
  <si>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</si>
  <si>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</si>
  <si>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</si>
  <si>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</si>
  <si>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</si>
  <si>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</si>
  <si>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</si>
  <si>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</si>
  <si>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</si>
  <si>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</si>
  <si>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</si>
  <si>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</si>
  <si>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</si>
  <si>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</si>
  <si>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</si>
  <si>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</si>
  <si>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</si>
  <si>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</si>
  <si>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</si>
  <si>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</si>
  <si>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</si>
  <si>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</si>
  <si>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</si>
  <si>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</si>
  <si>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</si>
  <si>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</si>
  <si>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</si>
  <si>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</si>
  <si>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</si>
  <si>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</si>
  <si>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</si>
  <si>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</si>
  <si>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</si>
  <si>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</si>
  <si>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</si>
  <si>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</si>
  <si>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</si>
  <si>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</si>
  <si>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 November 2023</t>
  </si>
  <si>
    <t>03.11.2023</t>
  </si>
  <si>
    <t>04.11.2022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</si>
</sst>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1682890</v>
      </c>
      <c r="C11" s="54">
        <v>1643929</v>
      </c>
      <c r="D11" s="72">
        <f>IFERROR(((B11/C11)-1)*100,IF(B11+C11&lt;&gt;0,100,0))</f>
        <v>2.369992864655357</v>
      </c>
      <c r="E11" s="54">
        <v>67849744</v>
      </c>
      <c r="F11" s="54">
        <v>69698151</v>
      </c>
      <c r="G11" s="72">
        <f>IFERROR(((E11/F11)-1)*100,IF(E11+F11&lt;&gt;0,100,0))</f>
        <v>-2.6520172680047138</v>
      </c>
    </row>
    <row r="12" spans="1:7" s="15" customFormat="1" ht="12" x14ac:dyDescent="0.2">
      <c r="A12" s="51" t="s">
        <v>9</v>
      </c>
      <c r="B12" s="54">
        <v>1362270.946</v>
      </c>
      <c r="C12" s="54">
        <v>1536259.0460000001</v>
      </c>
      <c r="D12" s="72">
        <f>IFERROR(((B12/C12)-1)*100,IF(B12+C12&lt;&gt;0,100,0))</f>
        <v>-11.325440227871574</v>
      </c>
      <c r="E12" s="54">
        <v>64345775.990999997</v>
      </c>
      <c r="F12" s="54">
        <v>70406156.967999995</v>
      </c>
      <c r="G12" s="72">
        <f>IFERROR(((E12/F12)-1)*100,IF(E12+F12&lt;&gt;0,100,0))</f>
        <v>-8.6077428991820693</v>
      </c>
    </row>
    <row r="13" spans="1:7" s="15" customFormat="1" ht="12" x14ac:dyDescent="0.2">
      <c r="A13" s="51" t="s">
        <v>10</v>
      </c>
      <c r="B13" s="54">
        <v>94135827.295936003</v>
      </c>
      <c r="C13" s="54">
        <v>120114732.84215499</v>
      </c>
      <c r="D13" s="72">
        <f>IFERROR(((B13/C13)-1)*100,IF(B13+C13&lt;&gt;0,100,0))</f>
        <v>-21.628408881663464</v>
      </c>
      <c r="E13" s="54">
        <v>4590163065.0732603</v>
      </c>
      <c r="F13" s="54">
        <v>5100493551.0186005</v>
      </c>
      <c r="G13" s="72">
        <f>IFERROR(((E13/F13)-1)*100,IF(E13+F13&lt;&gt;0,100,0))</f>
        <v>-10.005511836073666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357</v>
      </c>
      <c r="C16" s="54">
        <v>368</v>
      </c>
      <c r="D16" s="72">
        <f>IFERROR(((B16/C16)-1)*100,IF(B16+C16&lt;&gt;0,100,0))</f>
        <v>-2.9891304347826053</v>
      </c>
      <c r="E16" s="54">
        <v>16046</v>
      </c>
      <c r="F16" s="54">
        <v>17474</v>
      </c>
      <c r="G16" s="72">
        <f>IFERROR(((E16/F16)-1)*100,IF(E16+F16&lt;&gt;0,100,0))</f>
        <v>-8.1721414673228807</v>
      </c>
    </row>
    <row r="17" spans="1:7" s="15" customFormat="1" ht="12" x14ac:dyDescent="0.2">
      <c r="A17" s="51" t="s">
        <v>9</v>
      </c>
      <c r="B17" s="54">
        <v>136834.57199999999</v>
      </c>
      <c r="C17" s="54">
        <v>177301.01699999999</v>
      </c>
      <c r="D17" s="72">
        <f>IFERROR(((B17/C17)-1)*100,IF(B17+C17&lt;&gt;0,100,0))</f>
        <v>-22.823583126993576</v>
      </c>
      <c r="E17" s="54">
        <v>7066407.4740000004</v>
      </c>
      <c r="F17" s="54">
        <v>7151079.0439999998</v>
      </c>
      <c r="G17" s="72">
        <f>IFERROR(((E17/F17)-1)*100,IF(E17+F17&lt;&gt;0,100,0))</f>
        <v>-1.1840390726913008</v>
      </c>
    </row>
    <row r="18" spans="1:7" s="15" customFormat="1" ht="12" x14ac:dyDescent="0.2">
      <c r="A18" s="51" t="s">
        <v>10</v>
      </c>
      <c r="B18" s="54">
        <v>10498849.148696</v>
      </c>
      <c r="C18" s="54">
        <v>14586837.996955501</v>
      </c>
      <c r="D18" s="72">
        <f>IFERROR(((B18/C18)-1)*100,IF(B18+C18&lt;&gt;0,100,0))</f>
        <v>-28.025188523467026</v>
      </c>
      <c r="E18" s="54">
        <v>405381033.65104997</v>
      </c>
      <c r="F18" s="54">
        <v>499354462.18688601</v>
      </c>
      <c r="G18" s="72">
        <f>IFERROR(((E18/F18)-1)*100,IF(E18+F18&lt;&gt;0,100,0))</f>
        <v>-18.818982436701649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12797413.695350001</v>
      </c>
      <c r="C24" s="53">
        <v>17892976.041359998</v>
      </c>
      <c r="D24" s="52">
        <f>B24-C24</f>
        <v>-5095562.3460099977</v>
      </c>
      <c r="E24" s="54">
        <v>634320223.41275001</v>
      </c>
      <c r="F24" s="54">
        <v>796635249.52046001</v>
      </c>
      <c r="G24" s="52">
        <f>E24-F24</f>
        <v>-162315026.10771</v>
      </c>
    </row>
    <row r="25" spans="1:7" s="15" customFormat="1" ht="12" x14ac:dyDescent="0.2">
      <c r="A25" s="55" t="s">
        <v>15</v>
      </c>
      <c r="B25" s="53">
        <v>14212604.94977</v>
      </c>
      <c r="C25" s="53">
        <v>16180922.573869999</v>
      </c>
      <c r="D25" s="52">
        <f>B25-C25</f>
        <v>-1968317.6240999997</v>
      </c>
      <c r="E25" s="54">
        <v>744233026.01946998</v>
      </c>
      <c r="F25" s="54">
        <v>864406742.46785998</v>
      </c>
      <c r="G25" s="52">
        <f>E25-F25</f>
        <v>-120173716.44839001</v>
      </c>
    </row>
    <row r="26" spans="1:7" s="25" customFormat="1" ht="12" x14ac:dyDescent="0.2">
      <c r="A26" s="56" t="s">
        <v>16</v>
      </c>
      <c r="B26" s="57">
        <f>B24-B25</f>
        <v>-1415191.2544199992</v>
      </c>
      <c r="C26" s="57">
        <f>C24-C25</f>
        <v>1712053.4674899988</v>
      </c>
      <c r="D26" s="57"/>
      <c r="E26" s="57">
        <f>E24-E25</f>
        <v>-109912802.60671997</v>
      </c>
      <c r="F26" s="57">
        <f>F24-F25</f>
        <v>-67771492.947399974</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72856.180463869998</v>
      </c>
      <c r="C33" s="103">
        <v>69305.185021779995</v>
      </c>
      <c r="D33" s="72">
        <f t="shared" ref="D33:D42" si="0">IFERROR(((B33/C33)-1)*100,IF(B33+C33&lt;&gt;0,100,0))</f>
        <v>5.1237081914925486</v>
      </c>
      <c r="E33" s="51"/>
      <c r="F33" s="103">
        <v>73097.710000000006</v>
      </c>
      <c r="G33" s="103">
        <v>69128.490000000005</v>
      </c>
    </row>
    <row r="34" spans="1:7" s="15" customFormat="1" ht="12" x14ac:dyDescent="0.2">
      <c r="A34" s="51" t="s">
        <v>23</v>
      </c>
      <c r="B34" s="103">
        <v>74417.469448150005</v>
      </c>
      <c r="C34" s="103">
        <v>78276.537218519996</v>
      </c>
      <c r="D34" s="72">
        <f t="shared" si="0"/>
        <v>-4.9300440559817531</v>
      </c>
      <c r="E34" s="51"/>
      <c r="F34" s="103">
        <v>74685.600000000006</v>
      </c>
      <c r="G34" s="103">
        <v>69994.399999999994</v>
      </c>
    </row>
    <row r="35" spans="1:7" s="15" customFormat="1" ht="12" x14ac:dyDescent="0.2">
      <c r="A35" s="51" t="s">
        <v>24</v>
      </c>
      <c r="B35" s="103">
        <v>67734.067011439998</v>
      </c>
      <c r="C35" s="103">
        <v>68988.858766789999</v>
      </c>
      <c r="D35" s="72">
        <f t="shared" si="0"/>
        <v>-1.8188324575591275</v>
      </c>
      <c r="E35" s="51"/>
      <c r="F35" s="103">
        <v>67946.97</v>
      </c>
      <c r="G35" s="103">
        <v>64823.12</v>
      </c>
    </row>
    <row r="36" spans="1:7" s="15" customFormat="1" ht="12" x14ac:dyDescent="0.2">
      <c r="A36" s="51" t="s">
        <v>25</v>
      </c>
      <c r="B36" s="103">
        <v>66916.233087190005</v>
      </c>
      <c r="C36" s="103">
        <v>62769.28008104</v>
      </c>
      <c r="D36" s="72">
        <f t="shared" si="0"/>
        <v>6.6066601382013035</v>
      </c>
      <c r="E36" s="51"/>
      <c r="F36" s="103">
        <v>67185.77</v>
      </c>
      <c r="G36" s="103">
        <v>63311.89</v>
      </c>
    </row>
    <row r="37" spans="1:7" s="15" customFormat="1" ht="12" x14ac:dyDescent="0.2">
      <c r="A37" s="51" t="s">
        <v>79</v>
      </c>
      <c r="B37" s="103">
        <v>56202.521136969997</v>
      </c>
      <c r="C37" s="103">
        <v>66568.444770579998</v>
      </c>
      <c r="D37" s="72">
        <f t="shared" si="0"/>
        <v>-15.571827867294918</v>
      </c>
      <c r="E37" s="51"/>
      <c r="F37" s="103">
        <v>56466.6</v>
      </c>
      <c r="G37" s="103">
        <v>53838.04</v>
      </c>
    </row>
    <row r="38" spans="1:7" s="15" customFormat="1" ht="12" x14ac:dyDescent="0.2">
      <c r="A38" s="51" t="s">
        <v>26</v>
      </c>
      <c r="B38" s="103">
        <v>98789.490782919995</v>
      </c>
      <c r="C38" s="103">
        <v>82270.746619319994</v>
      </c>
      <c r="D38" s="72">
        <f t="shared" si="0"/>
        <v>20.078514955060388</v>
      </c>
      <c r="E38" s="51"/>
      <c r="F38" s="103">
        <v>99016.84</v>
      </c>
      <c r="G38" s="103">
        <v>93300.03</v>
      </c>
    </row>
    <row r="39" spans="1:7" s="15" customFormat="1" ht="12" x14ac:dyDescent="0.2">
      <c r="A39" s="51" t="s">
        <v>27</v>
      </c>
      <c r="B39" s="103">
        <v>16626.515350990001</v>
      </c>
      <c r="C39" s="103">
        <v>15769.283939159999</v>
      </c>
      <c r="D39" s="72">
        <f t="shared" si="0"/>
        <v>5.4360833068724856</v>
      </c>
      <c r="E39" s="51"/>
      <c r="F39" s="103">
        <v>16720.2</v>
      </c>
      <c r="G39" s="103">
        <v>15341.77</v>
      </c>
    </row>
    <row r="40" spans="1:7" s="15" customFormat="1" ht="12" x14ac:dyDescent="0.2">
      <c r="A40" s="51" t="s">
        <v>28</v>
      </c>
      <c r="B40" s="103">
        <v>99198.425004749995</v>
      </c>
      <c r="C40" s="103">
        <v>84563.486278209995</v>
      </c>
      <c r="D40" s="72">
        <f t="shared" si="0"/>
        <v>17.30645148473624</v>
      </c>
      <c r="E40" s="51"/>
      <c r="F40" s="103">
        <v>99548.55</v>
      </c>
      <c r="G40" s="103">
        <v>92873.97</v>
      </c>
    </row>
    <row r="41" spans="1:7" s="15" customFormat="1" ht="12" x14ac:dyDescent="0.2">
      <c r="A41" s="51" t="s">
        <v>29</v>
      </c>
      <c r="B41" s="59"/>
      <c r="C41" s="59"/>
      <c r="D41" s="72">
        <f t="shared" si="0"/>
        <v>0</v>
      </c>
      <c r="E41" s="51"/>
      <c r="F41" s="59"/>
      <c r="G41" s="59"/>
    </row>
    <row r="42" spans="1:7" s="15" customFormat="1" ht="12" x14ac:dyDescent="0.2">
      <c r="A42" s="51" t="s">
        <v>78</v>
      </c>
      <c r="B42" s="103">
        <v>704.81418460999998</v>
      </c>
      <c r="C42" s="103">
        <v>1122.26272419</v>
      </c>
      <c r="D42" s="72">
        <f t="shared" si="0"/>
        <v>-37.197042241717156</v>
      </c>
      <c r="E42" s="51"/>
      <c r="F42" s="103">
        <v>720.53</v>
      </c>
      <c r="G42" s="103">
        <v>678.76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17592.544486132101</v>
      </c>
      <c r="D48" s="59"/>
      <c r="E48" s="104">
        <v>19985.2091076094</v>
      </c>
      <c r="F48" s="59"/>
      <c r="G48" s="72">
        <f>IFERROR(((C48/E48)-1)*100,IF(C48+E48&lt;&gt;0,100,0))</f>
        <v>-11.972177066520096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2857</v>
      </c>
      <c r="D54" s="62"/>
      <c r="E54" s="105">
        <v>559715</v>
      </c>
      <c r="F54" s="105">
        <v>50393112.390000001</v>
      </c>
      <c r="G54" s="105">
        <v>7986657.7680000002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7092</v>
      </c>
      <c r="C68" s="53">
        <v>6266</v>
      </c>
      <c r="D68" s="72">
        <f>IFERROR(((B68/C68)-1)*100,IF(B68+C68&lt;&gt;0,100,0))</f>
        <v>13.182253431216084</v>
      </c>
      <c r="E68" s="53">
        <v>283551</v>
      </c>
      <c r="F68" s="53">
        <v>285398</v>
      </c>
      <c r="G68" s="72">
        <f>IFERROR(((E68/F68)-1)*100,IF(E68+F68&lt;&gt;0,100,0))</f>
        <v>-0.64716641321943547</v>
      </c>
    </row>
    <row r="69" spans="1:7" s="15" customFormat="1" ht="12" x14ac:dyDescent="0.2">
      <c r="A69" s="66" t="s">
        <v>54</v>
      </c>
      <c r="B69" s="54">
        <v>331217500.273</v>
      </c>
      <c r="C69" s="53">
        <v>208476761.06600001</v>
      </c>
      <c r="D69" s="72">
        <f>IFERROR(((B69/C69)-1)*100,IF(B69+C69&lt;&gt;0,100,0))</f>
        <v>58.875022126875074</v>
      </c>
      <c r="E69" s="53">
        <v>10516957108.572001</v>
      </c>
      <c r="F69" s="53">
        <v>8589252019.7159996</v>
      </c>
      <c r="G69" s="72">
        <f>IFERROR(((E69/F69)-1)*100,IF(E69+F69&lt;&gt;0,100,0))</f>
        <v>22.443224211271186</v>
      </c>
    </row>
    <row r="70" spans="1:7" s="15" customFormat="1" ht="12" x14ac:dyDescent="0.2">
      <c r="A70" s="66" t="s">
        <v>55</v>
      </c>
      <c r="B70" s="54">
        <v>298126325.15596998</v>
      </c>
      <c r="C70" s="53">
        <v>197238170.903</v>
      </c>
      <c r="D70" s="72">
        <f>IFERROR(((B70/C70)-1)*100,IF(B70+C70&lt;&gt;0,100,0))</f>
        <v>51.150420727936009</v>
      </c>
      <c r="E70" s="53">
        <v>9434930645.6891708</v>
      </c>
      <c r="F70" s="53">
        <v>8198924973.3849401</v>
      </c>
      <c r="G70" s="72">
        <f>IFERROR(((E70/F70)-1)*100,IF(E70+F70&lt;&gt;0,100,0))</f>
        <v>15.075216279164749</v>
      </c>
    </row>
    <row r="71" spans="1:7" s="15" customFormat="1" ht="12" x14ac:dyDescent="0.2">
      <c r="A71" s="66" t="s">
        <v>94</v>
      </c>
      <c r="B71" s="72">
        <f>IFERROR(B69/B68/1000,)</f>
        <v>46.702975221799214</v>
      </c>
      <c r="C71" s="72">
        <f>IFERROR(C69/C68/1000,)</f>
        <v>33.271107734759021</v>
      </c>
      <c r="D71" s="72">
        <f>IFERROR(((B71/C71)-1)*100,IF(B71+C71&lt;&gt;0,100,0))</f>
        <v>40.370965686266103</v>
      </c>
      <c r="E71" s="72">
        <f>IFERROR(E69/E68/1000,)</f>
        <v>37.090178163970506</v>
      </c>
      <c r="F71" s="72">
        <f>IFERROR(F69/F68/1000,)</f>
        <v>30.095698006699415</v>
      </c>
      <c r="G71" s="72">
        <f>IFERROR(((E71/F71)-1)*100,IF(E71+F71&lt;&gt;0,100,0))</f>
        <v>23.240797258512135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2442</v>
      </c>
      <c r="C74" s="53">
        <v>2598</v>
      </c>
      <c r="D74" s="72">
        <f>IFERROR(((B74/C74)-1)*100,IF(B74+C74&lt;&gt;0,100,0))</f>
        <v>-6.004618937644346</v>
      </c>
      <c r="E74" s="53">
        <v>120593</v>
      </c>
      <c r="F74" s="53">
        <v>119406</v>
      </c>
      <c r="G74" s="72">
        <f>IFERROR(((E74/F74)-1)*100,IF(E74+F74&lt;&gt;0,100,0))</f>
        <v>0.99408739929316425</v>
      </c>
    </row>
    <row r="75" spans="1:7" s="15" customFormat="1" ht="12" x14ac:dyDescent="0.2">
      <c r="A75" s="66" t="s">
        <v>54</v>
      </c>
      <c r="B75" s="54">
        <v>611289793.19400001</v>
      </c>
      <c r="C75" s="53">
        <v>455419302.40799999</v>
      </c>
      <c r="D75" s="72">
        <f>IFERROR(((B75/C75)-1)*100,IF(B75+C75&lt;&gt;0,100,0))</f>
        <v>34.225710232711904</v>
      </c>
      <c r="E75" s="53">
        <v>26759377103.598</v>
      </c>
      <c r="F75" s="53">
        <v>22198686699.293999</v>
      </c>
      <c r="G75" s="72">
        <f>IFERROR(((E75/F75)-1)*100,IF(E75+F75&lt;&gt;0,100,0))</f>
        <v>20.544865856632178</v>
      </c>
    </row>
    <row r="76" spans="1:7" s="15" customFormat="1" ht="12" x14ac:dyDescent="0.2">
      <c r="A76" s="66" t="s">
        <v>55</v>
      </c>
      <c r="B76" s="54">
        <v>545407698.32833004</v>
      </c>
      <c r="C76" s="53">
        <v>427040569.68379003</v>
      </c>
      <c r="D76" s="72">
        <f>IFERROR(((B76/C76)-1)*100,IF(B76+C76&lt;&gt;0,100,0))</f>
        <v>27.718005512260135</v>
      </c>
      <c r="E76" s="53">
        <v>24155242979.828201</v>
      </c>
      <c r="F76" s="53">
        <v>20803673365.473202</v>
      </c>
      <c r="G76" s="72">
        <f>IFERROR(((E76/F76)-1)*100,IF(E76+F76&lt;&gt;0,100,0))</f>
        <v>16.110470278376066</v>
      </c>
    </row>
    <row r="77" spans="1:7" s="15" customFormat="1" ht="12" x14ac:dyDescent="0.2">
      <c r="A77" s="66" t="s">
        <v>94</v>
      </c>
      <c r="B77" s="72">
        <f>IFERROR(B75/B74/1000,)</f>
        <v>250.32342063636364</v>
      </c>
      <c r="C77" s="72">
        <f>IFERROR(C75/C74/1000,)</f>
        <v>175.29611332101615</v>
      </c>
      <c r="D77" s="72">
        <f>IFERROR(((B77/C77)-1)*100,IF(B77+C77&lt;&gt;0,100,0))</f>
        <v>42.800325628413404</v>
      </c>
      <c r="E77" s="72">
        <f>IFERROR(E75/E74/1000,)</f>
        <v>221.89826195216972</v>
      </c>
      <c r="F77" s="72">
        <f>IFERROR(F75/F74/1000,)</f>
        <v>185.90930689658811</v>
      </c>
      <c r="G77" s="72">
        <f>IFERROR(((E77/F77)-1)*100,IF(E77+F77&lt;&gt;0,100,0))</f>
        <v>19.358339642243116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229</v>
      </c>
      <c r="C80" s="53">
        <v>188</v>
      </c>
      <c r="D80" s="72">
        <f>IFERROR(((B80/C80)-1)*100,IF(B80+C80&lt;&gt;0,100,0))</f>
        <v>21.808510638297875</v>
      </c>
      <c r="E80" s="53">
        <v>9497</v>
      </c>
      <c r="F80" s="53">
        <v>8585</v>
      </c>
      <c r="G80" s="72">
        <f>IFERROR(((E80/F80)-1)*100,IF(E80+F80&lt;&gt;0,100,0))</f>
        <v>10.623179965055328</v>
      </c>
    </row>
    <row r="81" spans="1:7" s="15" customFormat="1" ht="12" x14ac:dyDescent="0.2">
      <c r="A81" s="66" t="s">
        <v>54</v>
      </c>
      <c r="B81" s="54">
        <v>37593695.751999997</v>
      </c>
      <c r="C81" s="53">
        <v>18865656.327</v>
      </c>
      <c r="D81" s="72">
        <f>IFERROR(((B81/C81)-1)*100,IF(B81+C81&lt;&gt;0,100,0))</f>
        <v>99.270542727935478</v>
      </c>
      <c r="E81" s="53">
        <v>1120327143.211</v>
      </c>
      <c r="F81" s="53">
        <v>1007350970.58</v>
      </c>
      <c r="G81" s="72">
        <f>IFERROR(((E81/F81)-1)*100,IF(E81+F81&lt;&gt;0,100,0))</f>
        <v>11.215174842781162</v>
      </c>
    </row>
    <row r="82" spans="1:7" s="15" customFormat="1" ht="12" x14ac:dyDescent="0.2">
      <c r="A82" s="66" t="s">
        <v>55</v>
      </c>
      <c r="B82" s="54">
        <v>5163819.2553402102</v>
      </c>
      <c r="C82" s="53">
        <v>564143.567390015</v>
      </c>
      <c r="D82" s="72">
        <f>IFERROR(((B82/C82)-1)*100,IF(B82+C82&lt;&gt;0,100,0))</f>
        <v>815.33778878847977</v>
      </c>
      <c r="E82" s="53">
        <v>350364959.94937497</v>
      </c>
      <c r="F82" s="53">
        <v>360576580.69676602</v>
      </c>
      <c r="G82" s="72">
        <f>IFERROR(((E82/F82)-1)*100,IF(E82+F82&lt;&gt;0,100,0))</f>
        <v>-2.8320255097151525</v>
      </c>
    </row>
    <row r="83" spans="1:7" x14ac:dyDescent="0.2">
      <c r="A83" s="66" t="s">
        <v>94</v>
      </c>
      <c r="B83" s="72">
        <f>IFERROR(B81/B80/1000,)</f>
        <v>164.16461027074234</v>
      </c>
      <c r="C83" s="72">
        <f>IFERROR(C81/C80/1000,)</f>
        <v>100.34923578191489</v>
      </c>
      <c r="D83" s="72">
        <f>IFERROR(((B83/C83)-1)*100,IF(B83+C83&lt;&gt;0,100,0))</f>
        <v>63.593283986252722</v>
      </c>
      <c r="E83" s="72">
        <f>IFERROR(E81/E80/1000,)</f>
        <v>117.96642552500791</v>
      </c>
      <c r="F83" s="72">
        <f>IFERROR(F81/F80/1000,)</f>
        <v>117.33849395224229</v>
      </c>
      <c r="G83" s="72">
        <f>IFERROR(((E83/F83)-1)*100,IF(E83+F83&lt;&gt;0,100,0))</f>
        <v>0.53514541700288021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9763</v>
      </c>
      <c r="C86" s="51">
        <f>C68+C74+C80</f>
        <v>9052</v>
      </c>
      <c r="D86" s="72">
        <f>IFERROR(((B86/C86)-1)*100,IF(B86+C86&lt;&gt;0,100,0))</f>
        <v>7.8546177640300474</v>
      </c>
      <c r="E86" s="51">
        <f>E68+E74+E80</f>
        <v>413641</v>
      </c>
      <c r="F86" s="51">
        <f>F68+F74+F80</f>
        <v>413389</v>
      </c>
      <c r="G86" s="72">
        <f>IFERROR(((E86/F86)-1)*100,IF(E86+F86&lt;&gt;0,100,0))</f>
        <v>6.0959532063020738E-2</v>
      </c>
    </row>
    <row r="87" spans="1:7" s="15" customFormat="1" ht="12" x14ac:dyDescent="0.2">
      <c r="A87" s="66" t="s">
        <v>54</v>
      </c>
      <c r="B87" s="51">
        <f t="shared" ref="B87:C87" si="1">B69+B75+B81</f>
        <v>980100989.21899998</v>
      </c>
      <c r="C87" s="51">
        <f t="shared" si="1"/>
        <v>682761719.801</v>
      </c>
      <c r="D87" s="72">
        <f>IFERROR(((B87/C87)-1)*100,IF(B87+C87&lt;&gt;0,100,0))</f>
        <v>43.549493299750822</v>
      </c>
      <c r="E87" s="51">
        <f t="shared" ref="E87:F87" si="2">E69+E75+E81</f>
        <v>38396661355.380997</v>
      </c>
      <c r="F87" s="51">
        <f t="shared" si="2"/>
        <v>31795289689.59</v>
      </c>
      <c r="G87" s="72">
        <f>IFERROR(((E87/F87)-1)*100,IF(E87+F87&lt;&gt;0,100,0))</f>
        <v>20.762105740311366</v>
      </c>
    </row>
    <row r="88" spans="1:7" s="15" customFormat="1" ht="12" x14ac:dyDescent="0.2">
      <c r="A88" s="66" t="s">
        <v>55</v>
      </c>
      <c r="B88" s="51">
        <f t="shared" ref="B88:C88" si="3">B70+B76+B82</f>
        <v>848697842.73964024</v>
      </c>
      <c r="C88" s="51">
        <f t="shared" si="3"/>
        <v>624842884.15418005</v>
      </c>
      <c r="D88" s="72">
        <f>IFERROR(((B88/C88)-1)*100,IF(B88+C88&lt;&gt;0,100,0))</f>
        <v>35.825799454927299</v>
      </c>
      <c r="E88" s="51">
        <f t="shared" ref="E88:F88" si="4">E70+E76+E82</f>
        <v>33940538585.466747</v>
      </c>
      <c r="F88" s="51">
        <f t="shared" si="4"/>
        <v>29363174919.554909</v>
      </c>
      <c r="G88" s="72">
        <f>IFERROR(((E88/F88)-1)*100,IF(E88+F88&lt;&gt;0,100,0))</f>
        <v>15.588789967202988</v>
      </c>
    </row>
    <row r="89" spans="1:7" x14ac:dyDescent="0.2">
      <c r="A89" s="66" t="s">
        <v>95</v>
      </c>
      <c r="B89" s="72">
        <f>IFERROR((B75/B87)*100,IF(B75+B87&lt;&gt;0,100,0))</f>
        <v>62.370082258677272</v>
      </c>
      <c r="C89" s="72">
        <f>IFERROR((C75/C87)*100,IF(C75+C87&lt;&gt;0,100,0))</f>
        <v>66.70252435077029</v>
      </c>
      <c r="D89" s="72">
        <f>IFERROR(((B89/C89)-1)*100,IF(B89+C89&lt;&gt;0,100,0))</f>
        <v>-6.4951696120373104</v>
      </c>
      <c r="E89" s="72">
        <f>IFERROR((E75/E87)*100,IF(E75+E87&lt;&gt;0,100,0))</f>
        <v>69.691937160697634</v>
      </c>
      <c r="F89" s="72">
        <f>IFERROR((F75/F87)*100,IF(F75+F87&lt;&gt;0,100,0))</f>
        <v>69.817532458469799</v>
      </c>
      <c r="G89" s="72">
        <f>IFERROR(((E89/F89)-1)*100,IF(E89+F89&lt;&gt;0,100,0))</f>
        <v>-0.17989077148619081</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96664612.269999996</v>
      </c>
      <c r="C97" s="106">
        <v>68451775.086999997</v>
      </c>
      <c r="D97" s="52">
        <f>B97-C97</f>
        <v>28212837.182999998</v>
      </c>
      <c r="E97" s="106">
        <v>4884816402.2299995</v>
      </c>
      <c r="F97" s="106">
        <v>2899171731.3210001</v>
      </c>
      <c r="G97" s="67">
        <f>E97-F97</f>
        <v>1985644670.9089994</v>
      </c>
    </row>
    <row r="98" spans="1:7" s="15" customFormat="1" ht="13.5" x14ac:dyDescent="0.2">
      <c r="A98" s="66" t="s">
        <v>88</v>
      </c>
      <c r="B98" s="53">
        <v>100510458.559</v>
      </c>
      <c r="C98" s="106">
        <v>66304968.737999998</v>
      </c>
      <c r="D98" s="52">
        <f>B98-C98</f>
        <v>34205489.821000002</v>
      </c>
      <c r="E98" s="106">
        <v>4865128061.4280005</v>
      </c>
      <c r="F98" s="106">
        <v>2872032904.6139998</v>
      </c>
      <c r="G98" s="67">
        <f>E98-F98</f>
        <v>1993095156.8140006</v>
      </c>
    </row>
    <row r="99" spans="1:7" s="15" customFormat="1" ht="12" x14ac:dyDescent="0.2">
      <c r="A99" s="68" t="s">
        <v>16</v>
      </c>
      <c r="B99" s="52">
        <f>B97-B98</f>
        <v>-3845846.2890000045</v>
      </c>
      <c r="C99" s="52">
        <f>C97-C98</f>
        <v>2146806.3489999995</v>
      </c>
      <c r="D99" s="69"/>
      <c r="E99" s="52">
        <f>E97-E98</f>
        <v>19688340.801999092</v>
      </c>
      <c r="F99" s="69">
        <f>F97-F98</f>
        <v>27138826.707000256</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44291349.399999999</v>
      </c>
      <c r="C102" s="106">
        <v>19041851.956</v>
      </c>
      <c r="D102" s="52">
        <f>B102-C102</f>
        <v>25249497.443999998</v>
      </c>
      <c r="E102" s="106">
        <v>1353515953.4879999</v>
      </c>
      <c r="F102" s="106">
        <v>974269838.63999999</v>
      </c>
      <c r="G102" s="67">
        <f>E102-F102</f>
        <v>379246114.84799993</v>
      </c>
    </row>
    <row r="103" spans="1:7" s="15" customFormat="1" ht="13.5" x14ac:dyDescent="0.2">
      <c r="A103" s="66" t="s">
        <v>88</v>
      </c>
      <c r="B103" s="53">
        <v>37991814.251000002</v>
      </c>
      <c r="C103" s="106">
        <v>24196392.866999999</v>
      </c>
      <c r="D103" s="52">
        <f>B103-C103</f>
        <v>13795421.384000003</v>
      </c>
      <c r="E103" s="106">
        <v>1530789788.3529999</v>
      </c>
      <c r="F103" s="106">
        <v>1121384048.997</v>
      </c>
      <c r="G103" s="67">
        <f>E103-F103</f>
        <v>409405739.35599995</v>
      </c>
    </row>
    <row r="104" spans="1:7" s="25" customFormat="1" ht="12" x14ac:dyDescent="0.2">
      <c r="A104" s="68" t="s">
        <v>16</v>
      </c>
      <c r="B104" s="52">
        <f>B102-B103</f>
        <v>6299535.1489999965</v>
      </c>
      <c r="C104" s="52">
        <f>C102-C103</f>
        <v>-5154540.9109999985</v>
      </c>
      <c r="D104" s="69"/>
      <c r="E104" s="52">
        <f>E102-E103</f>
        <v>-177273834.86500001</v>
      </c>
      <c r="F104" s="69">
        <f>F102-F103</f>
        <v>-147114210.35699999</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905.04616581585401</v>
      </c>
      <c r="C111" s="108">
        <v>832.55810874254996</v>
      </c>
      <c r="D111" s="72">
        <f>IFERROR(((B111/C111)-1)*100,IF(B111+C111&lt;&gt;0,100,0))</f>
        <v>8.7066663950683409</v>
      </c>
      <c r="E111" s="71"/>
      <c r="F111" s="107">
        <v>905.04616581585401</v>
      </c>
      <c r="G111" s="107">
        <v>883.04676544289805</v>
      </c>
    </row>
    <row r="112" spans="1:7" s="15" customFormat="1" ht="12" x14ac:dyDescent="0.2">
      <c r="A112" s="66" t="s">
        <v>50</v>
      </c>
      <c r="B112" s="107">
        <v>891.88035934732898</v>
      </c>
      <c r="C112" s="108">
        <v>820.69021396961398</v>
      </c>
      <c r="D112" s="72">
        <f>IFERROR(((B112/C112)-1)*100,IF(B112+C112&lt;&gt;0,100,0))</f>
        <v>8.6744235724919747</v>
      </c>
      <c r="E112" s="71"/>
      <c r="F112" s="107">
        <v>891.88035934732898</v>
      </c>
      <c r="G112" s="107">
        <v>870.17125963485796</v>
      </c>
    </row>
    <row r="113" spans="1:7" s="15" customFormat="1" ht="12" x14ac:dyDescent="0.2">
      <c r="A113" s="66" t="s">
        <v>51</v>
      </c>
      <c r="B113" s="107">
        <v>974.26175950193499</v>
      </c>
      <c r="C113" s="108">
        <v>892.76994540305702</v>
      </c>
      <c r="D113" s="72">
        <f>IFERROR(((B113/C113)-1)*100,IF(B113+C113&lt;&gt;0,100,0))</f>
        <v>9.127974627560631</v>
      </c>
      <c r="E113" s="71"/>
      <c r="F113" s="107">
        <v>974.26175950193499</v>
      </c>
      <c r="G113" s="107">
        <v>951.00432347210403</v>
      </c>
    </row>
    <row r="114" spans="1:7" s="25" customFormat="1" ht="12" x14ac:dyDescent="0.2">
      <c r="A114" s="68" t="s">
        <v>52</v>
      </c>
      <c r="B114" s="72"/>
      <c r="C114" s="71"/>
      <c r="D114" s="73"/>
      <c r="E114" s="71"/>
      <c r="F114" s="58"/>
      <c r="G114" s="58"/>
    </row>
    <row r="115" spans="1:7" s="15" customFormat="1" ht="12" x14ac:dyDescent="0.2">
      <c r="A115" s="66" t="s">
        <v>56</v>
      </c>
      <c r="B115" s="107">
        <v>694.19070314763997</v>
      </c>
      <c r="C115" s="108">
        <v>636.60308789150804</v>
      </c>
      <c r="D115" s="72">
        <f>IFERROR(((B115/C115)-1)*100,IF(B115+C115&lt;&gt;0,100,0))</f>
        <v>9.0460785301667013</v>
      </c>
      <c r="E115" s="71"/>
      <c r="F115" s="107">
        <v>694.19070314763997</v>
      </c>
      <c r="G115" s="107">
        <v>688.24659429400901</v>
      </c>
    </row>
    <row r="116" spans="1:7" s="15" customFormat="1" ht="12" x14ac:dyDescent="0.2">
      <c r="A116" s="66" t="s">
        <v>57</v>
      </c>
      <c r="B116" s="107">
        <v>910.63746410727003</v>
      </c>
      <c r="C116" s="108">
        <v>831.80097537328095</v>
      </c>
      <c r="D116" s="72">
        <f>IFERROR(((B116/C116)-1)*100,IF(B116+C116&lt;&gt;0,100,0))</f>
        <v>9.4778067191626292</v>
      </c>
      <c r="E116" s="71"/>
      <c r="F116" s="107">
        <v>910.63746410727003</v>
      </c>
      <c r="G116" s="107">
        <v>897.91030976898696</v>
      </c>
    </row>
    <row r="117" spans="1:7" s="15" customFormat="1" ht="12" x14ac:dyDescent="0.2">
      <c r="A117" s="66" t="s">
        <v>59</v>
      </c>
      <c r="B117" s="107">
        <v>1034.0471174532399</v>
      </c>
      <c r="C117" s="108">
        <v>946.75738315683702</v>
      </c>
      <c r="D117" s="72">
        <f>IFERROR(((B117/C117)-1)*100,IF(B117+C117&lt;&gt;0,100,0))</f>
        <v>9.2198630662215564</v>
      </c>
      <c r="E117" s="71"/>
      <c r="F117" s="107">
        <v>1034.0471174532399</v>
      </c>
      <c r="G117" s="107">
        <v>1008.66316737839</v>
      </c>
    </row>
    <row r="118" spans="1:7" s="15" customFormat="1" ht="12" x14ac:dyDescent="0.2">
      <c r="A118" s="66" t="s">
        <v>58</v>
      </c>
      <c r="B118" s="107">
        <v>948.88343275920397</v>
      </c>
      <c r="C118" s="108">
        <v>885.83696673552299</v>
      </c>
      <c r="D118" s="72">
        <f>IFERROR(((B118/C118)-1)*100,IF(B118+C118&lt;&gt;0,100,0))</f>
        <v>7.1171635855318938</v>
      </c>
      <c r="E118" s="71"/>
      <c r="F118" s="107">
        <v>948.88343275920397</v>
      </c>
      <c r="G118" s="107">
        <v>917.73543315642803</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1846</v>
      </c>
      <c r="C127" s="53">
        <v>259</v>
      </c>
      <c r="D127" s="72">
        <f>IFERROR(((B127/C127)-1)*100,IF(B127+C127&lt;&gt;0,100,0))</f>
        <v>612.74131274131275</v>
      </c>
      <c r="E127" s="53">
        <v>17677</v>
      </c>
      <c r="F127" s="53">
        <v>12982</v>
      </c>
      <c r="G127" s="72">
        <f>IFERROR(((E127/F127)-1)*100,IF(E127+F127&lt;&gt;0,100,0))</f>
        <v>36.165459867508851</v>
      </c>
    </row>
    <row r="128" spans="1:7" s="15" customFormat="1" ht="12" x14ac:dyDescent="0.2">
      <c r="A128" s="66" t="s">
        <v>74</v>
      </c>
      <c r="B128" s="54">
        <v>31</v>
      </c>
      <c r="C128" s="53">
        <v>23</v>
      </c>
      <c r="D128" s="72">
        <f>IFERROR(((B128/C128)-1)*100,IF(B128+C128&lt;&gt;0,100,0))</f>
        <v>34.782608695652172</v>
      </c>
      <c r="E128" s="53">
        <v>352</v>
      </c>
      <c r="F128" s="53">
        <v>371</v>
      </c>
      <c r="G128" s="72">
        <f>IFERROR(((E128/F128)-1)*100,IF(E128+F128&lt;&gt;0,100,0))</f>
        <v>-5.1212938005390836</v>
      </c>
    </row>
    <row r="129" spans="1:7" s="25" customFormat="1" ht="12" x14ac:dyDescent="0.2">
      <c r="A129" s="68" t="s">
        <v>34</v>
      </c>
      <c r="B129" s="69">
        <f>SUM(B126:B128)</f>
        <v>1877</v>
      </c>
      <c r="C129" s="69">
        <f>SUM(C126:C128)</f>
        <v>282</v>
      </c>
      <c r="D129" s="72">
        <f>IFERROR(((B129/C129)-1)*100,IF(B129+C129&lt;&gt;0,100,0))</f>
        <v>565.60283687943263</v>
      </c>
      <c r="E129" s="69">
        <f>SUM(E126:E128)</f>
        <v>18035</v>
      </c>
      <c r="F129" s="69">
        <f>SUM(F126:F128)</f>
        <v>13361</v>
      </c>
      <c r="G129" s="72">
        <f>IFERROR(((E129/F129)-1)*100,IF(E129+F129&lt;&gt;0,100,0))</f>
        <v>34.982411496145495</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351</v>
      </c>
      <c r="C132" s="53">
        <v>3</v>
      </c>
      <c r="D132" s="72">
        <f>IFERROR(((B132/C132)-1)*100,IF(B132+C132&lt;&gt;0,100,0))</f>
        <v>11600</v>
      </c>
      <c r="E132" s="53">
        <v>639</v>
      </c>
      <c r="F132" s="53">
        <v>161</v>
      </c>
      <c r="G132" s="72">
        <f>IFERROR(((E132/F132)-1)*100,IF(E132+F132&lt;&gt;0,100,0))</f>
        <v>296.89440993788821</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351</v>
      </c>
      <c r="C134" s="69">
        <f>SUM(C132:C133)</f>
        <v>3</v>
      </c>
      <c r="D134" s="72">
        <f>IFERROR(((B134/C134)-1)*100,IF(B134+C134&lt;&gt;0,100,0))</f>
        <v>11600</v>
      </c>
      <c r="E134" s="69">
        <f>SUM(E132:E133)</f>
        <v>639</v>
      </c>
      <c r="F134" s="69">
        <f>SUM(F132:F133)</f>
        <v>161</v>
      </c>
      <c r="G134" s="72">
        <f>IFERROR(((E134/F134)-1)*100,IF(E134+F134&lt;&gt;0,100,0))</f>
        <v>296.89440993788821</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2405028</v>
      </c>
      <c r="C138" s="53">
        <v>494685</v>
      </c>
      <c r="D138" s="72">
        <f>IFERROR(((B138/C138)-1)*100,IF(B138+C138&lt;&gt;0,100,0))</f>
        <v>386.17362564055912</v>
      </c>
      <c r="E138" s="53">
        <v>15586675</v>
      </c>
      <c r="F138" s="53">
        <v>13147472</v>
      </c>
      <c r="G138" s="72">
        <f>IFERROR(((E138/F138)-1)*100,IF(E138+F138&lt;&gt;0,100,0))</f>
        <v>18.552638864718631</v>
      </c>
    </row>
    <row r="139" spans="1:7" s="15" customFormat="1" ht="12" x14ac:dyDescent="0.2">
      <c r="A139" s="66" t="s">
        <v>74</v>
      </c>
      <c r="B139" s="54">
        <v>729</v>
      </c>
      <c r="C139" s="53">
        <v>279</v>
      </c>
      <c r="D139" s="72">
        <f>IFERROR(((B139/C139)-1)*100,IF(B139+C139&lt;&gt;0,100,0))</f>
        <v>161.29032258064515</v>
      </c>
      <c r="E139" s="53">
        <v>15564</v>
      </c>
      <c r="F139" s="53">
        <v>16243</v>
      </c>
      <c r="G139" s="72">
        <f>IFERROR(((E139/F139)-1)*100,IF(E139+F139&lt;&gt;0,100,0))</f>
        <v>-4.1802622668226324</v>
      </c>
    </row>
    <row r="140" spans="1:7" s="15" customFormat="1" ht="12" x14ac:dyDescent="0.2">
      <c r="A140" s="68" t="s">
        <v>34</v>
      </c>
      <c r="B140" s="69">
        <f>SUM(B137:B139)</f>
        <v>2405757</v>
      </c>
      <c r="C140" s="69">
        <f>SUM(C137:C139)</f>
        <v>494964</v>
      </c>
      <c r="D140" s="72">
        <f>IFERROR(((B140/C140)-1)*100,IF(B140+C140&lt;&gt;0,100,0))</f>
        <v>386.04686401435259</v>
      </c>
      <c r="E140" s="69">
        <f>SUM(E137:E139)</f>
        <v>15603069</v>
      </c>
      <c r="F140" s="69">
        <f>SUM(F137:F139)</f>
        <v>13164137</v>
      </c>
      <c r="G140" s="72">
        <f>IFERROR(((E140/F140)-1)*100,IF(E140+F140&lt;&gt;0,100,0))</f>
        <v>18.527093724412012</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146622</v>
      </c>
      <c r="C143" s="53">
        <v>4000</v>
      </c>
      <c r="D143" s="72">
        <f>IFERROR(((B143/C143)-1)*100,)</f>
        <v>3565.55</v>
      </c>
      <c r="E143" s="53">
        <v>439632</v>
      </c>
      <c r="F143" s="53">
        <v>187341</v>
      </c>
      <c r="G143" s="72">
        <f>IFERROR(((E143/F143)-1)*100,)</f>
        <v>134.66939965090398</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146622</v>
      </c>
      <c r="C145" s="69">
        <f>SUM(C143:C144)</f>
        <v>4000</v>
      </c>
      <c r="D145" s="72">
        <f>IFERROR(((B145/C145)-1)*100,)</f>
        <v>3565.55</v>
      </c>
      <c r="E145" s="69">
        <f>SUM(E143:E144)</f>
        <v>439632</v>
      </c>
      <c r="F145" s="69">
        <f>SUM(F143:F144)</f>
        <v>187341</v>
      </c>
      <c r="G145" s="72">
        <f>IFERROR(((E145/F145)-1)*100,)</f>
        <v>134.66939965090398</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208578657.57595</v>
      </c>
      <c r="C149" s="53">
        <v>42736345.962480001</v>
      </c>
      <c r="D149" s="72">
        <f>IFERROR(((B149/C149)-1)*100,IF(B149+C149&lt;&gt;0,100,0))</f>
        <v>388.05917510839561</v>
      </c>
      <c r="E149" s="53">
        <v>1350627783.21489</v>
      </c>
      <c r="F149" s="53">
        <v>1160348890.81265</v>
      </c>
      <c r="G149" s="72">
        <f>IFERROR(((E149/F149)-1)*100,IF(E149+F149&lt;&gt;0,100,0))</f>
        <v>16.398420674059366</v>
      </c>
    </row>
    <row r="150" spans="1:7" x14ac:dyDescent="0.2">
      <c r="A150" s="66" t="s">
        <v>74</v>
      </c>
      <c r="B150" s="54">
        <v>4770618.95</v>
      </c>
      <c r="C150" s="53">
        <v>1884097.23</v>
      </c>
      <c r="D150" s="72">
        <f>IFERROR(((B150/C150)-1)*100,IF(B150+C150&lt;&gt;0,100,0))</f>
        <v>153.20449889945436</v>
      </c>
      <c r="E150" s="53">
        <v>102719613.31999999</v>
      </c>
      <c r="F150" s="53">
        <v>106352776.37</v>
      </c>
      <c r="G150" s="72">
        <f>IFERROR(((E150/F150)-1)*100,IF(E150+F150&lt;&gt;0,100,0))</f>
        <v>-3.4161431172800572</v>
      </c>
    </row>
    <row r="151" spans="1:7" s="15" customFormat="1" ht="12" x14ac:dyDescent="0.2">
      <c r="A151" s="68" t="s">
        <v>34</v>
      </c>
      <c r="B151" s="69">
        <f>SUM(B148:B150)</f>
        <v>213349276.52594998</v>
      </c>
      <c r="C151" s="69">
        <f>SUM(C148:C150)</f>
        <v>44620443.192479998</v>
      </c>
      <c r="D151" s="72">
        <f>IFERROR(((B151/C151)-1)*100,IF(B151+C151&lt;&gt;0,100,0))</f>
        <v>378.14244158360646</v>
      </c>
      <c r="E151" s="69">
        <f>SUM(E148:E150)</f>
        <v>1453366475.2923899</v>
      </c>
      <c r="F151" s="69">
        <f>SUM(F148:F150)</f>
        <v>1266711509.4296498</v>
      </c>
      <c r="G151" s="72">
        <f>IFERROR(((E151/F151)-1)*100,IF(E151+F151&lt;&gt;0,100,0))</f>
        <v>14.735396692399473</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71858.78</v>
      </c>
      <c r="C154" s="53">
        <v>11000</v>
      </c>
      <c r="D154" s="72">
        <f>IFERROR(((B154/C154)-1)*100,IF(B154+C154&lt;&gt;0,100,0))</f>
        <v>553.2616363636364</v>
      </c>
      <c r="E154" s="53">
        <v>520920.9472918</v>
      </c>
      <c r="F154" s="53">
        <v>371065.52505</v>
      </c>
      <c r="G154" s="72">
        <f>IFERROR(((E154/F154)-1)*100,IF(E154+F154&lt;&gt;0,100,0))</f>
        <v>40.385164378072425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71858.78</v>
      </c>
      <c r="C156" s="69">
        <f>SUM(C154:C155)</f>
        <v>11000</v>
      </c>
      <c r="D156" s="72">
        <f>IFERROR(((B156/C156)-1)*100,IF(B156+C156&lt;&gt;0,100,0))</f>
        <v>553.2616363636364</v>
      </c>
      <c r="E156" s="69">
        <f>SUM(E154:E155)</f>
        <v>520920.9472918</v>
      </c>
      <c r="F156" s="69">
        <f>SUM(F154:F155)</f>
        <v>371065.52505</v>
      </c>
      <c r="G156" s="72">
        <f>IFERROR(((E156/F156)-1)*100,IF(E156+F156&lt;&gt;0,100,0))</f>
        <v>40.385164378072425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1311112</v>
      </c>
      <c r="C160" s="53">
        <v>1343487</v>
      </c>
      <c r="D160" s="72">
        <f>IFERROR(((B160/C160)-1)*100,IF(B160+C160&lt;&gt;0,100,0))</f>
        <v>-2.4097739687842124</v>
      </c>
      <c r="E160" s="65"/>
      <c r="F160" s="65"/>
      <c r="G160" s="52"/>
    </row>
    <row r="161" spans="1:7" s="15" customFormat="1" ht="12" x14ac:dyDescent="0.2">
      <c r="A161" s="66" t="s">
        <v>74</v>
      </c>
      <c r="B161" s="54">
        <v>1436</v>
      </c>
      <c r="C161" s="53">
        <v>1716</v>
      </c>
      <c r="D161" s="72">
        <f>IFERROR(((B161/C161)-1)*100,IF(B161+C161&lt;&gt;0,100,0))</f>
        <v>-16.317016317016318</v>
      </c>
      <c r="E161" s="65"/>
      <c r="F161" s="65"/>
      <c r="G161" s="52"/>
    </row>
    <row r="162" spans="1:7" s="25" customFormat="1" ht="12" x14ac:dyDescent="0.2">
      <c r="A162" s="68" t="s">
        <v>34</v>
      </c>
      <c r="B162" s="69">
        <f>SUM(B159:B161)</f>
        <v>1312548</v>
      </c>
      <c r="C162" s="69">
        <f>SUM(C159:C161)</f>
        <v>1345618</v>
      </c>
      <c r="D162" s="72">
        <f>IFERROR(((B162/C162)-1)*100,IF(B162+C162&lt;&gt;0,100,0))</f>
        <v>-2.4576068393853179</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157799</v>
      </c>
      <c r="C165" s="53">
        <v>28237</v>
      </c>
      <c r="D165" s="72">
        <f>IFERROR(((B165/C165)-1)*100,IF(B165+C165&lt;&gt;0,100,0))</f>
        <v>458.83769522258035</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157799</v>
      </c>
      <c r="C167" s="69">
        <f>SUM(C165:C166)</f>
        <v>28237</v>
      </c>
      <c r="D167" s="72">
        <f>IFERROR(((B167/C167)-1)*100,IF(B167+C167&lt;&gt;0,100,0))</f>
        <v>458.83769522258035</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25544</v>
      </c>
      <c r="C175" s="87">
        <v>25312</v>
      </c>
      <c r="D175" s="72">
        <f>IFERROR(((B175/C175)-1)*100,IF(B175+C175&lt;&gt;0,100,0))</f>
        <v>0.91656131479140868</v>
      </c>
      <c r="E175" s="87">
        <v>1074754</v>
      </c>
      <c r="F175" s="87">
        <v>875330</v>
      </c>
      <c r="G175" s="72">
        <f>IFERROR(((E175/F175)-1)*100,IF(E175+F175&lt;&gt;0,100,0))</f>
        <v>22.782721944866502</v>
      </c>
    </row>
    <row r="176" spans="1:7" x14ac:dyDescent="0.2">
      <c r="A176" s="66" t="s">
        <v>32</v>
      </c>
      <c r="B176" s="86">
        <v>121600</v>
      </c>
      <c r="C176" s="87">
        <v>131362</v>
      </c>
      <c r="D176" s="72">
        <f t="shared" ref="D176:D178" si="5">IFERROR(((B176/C176)-1)*100,IF(B176+C176&lt;&gt;0,100,0))</f>
        <v>-7.4313728475510432</v>
      </c>
      <c r="E176" s="87">
        <v>5769102</v>
      </c>
      <c r="F176" s="87">
        <v>5509044</v>
      </c>
      <c r="G176" s="72">
        <f>IFERROR(((E176/F176)-1)*100,IF(E176+F176&lt;&gt;0,100,0))</f>
        <v>4.7205649473847089</v>
      </c>
    </row>
    <row r="177" spans="1:7" x14ac:dyDescent="0.2">
      <c r="A177" s="66" t="s">
        <v>92</v>
      </c>
      <c r="B177" s="86">
        <v>46451216.399127997</v>
      </c>
      <c r="C177" s="87">
        <v>66282849.458250001</v>
      </c>
      <c r="D177" s="72">
        <f t="shared" si="5"/>
        <v>-29.919705053738642</v>
      </c>
      <c r="E177" s="87">
        <v>2310415190.4303999</v>
      </c>
      <c r="F177" s="87">
        <v>2364906480.8431602</v>
      </c>
      <c r="G177" s="72">
        <f>IFERROR(((E177/F177)-1)*100,IF(E177+F177&lt;&gt;0,100,0))</f>
        <v>-2.3041625896907503</v>
      </c>
    </row>
    <row r="178" spans="1:7" x14ac:dyDescent="0.2">
      <c r="A178" s="66" t="s">
        <v>93</v>
      </c>
      <c r="B178" s="86">
        <v>239114</v>
      </c>
      <c r="C178" s="87">
        <v>262002</v>
      </c>
      <c r="D178" s="72">
        <f t="shared" si="5"/>
        <v>-8.7358111770139182</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1242</v>
      </c>
      <c r="C181" s="87">
        <v>1134</v>
      </c>
      <c r="D181" s="72">
        <f t="shared" ref="D181:D184" si="6">IFERROR(((B181/C181)-1)*100,IF(B181+C181&lt;&gt;0,100,0))</f>
        <v>9.5238095238095344</v>
      </c>
      <c r="E181" s="87">
        <v>29284</v>
      </c>
      <c r="F181" s="87">
        <v>34042</v>
      </c>
      <c r="G181" s="72">
        <f t="shared" ref="G181" si="7">IFERROR(((E181/F181)-1)*100,IF(E181+F181&lt;&gt;0,100,0))</f>
        <v>-13.976852123847017</v>
      </c>
    </row>
    <row r="182" spans="1:7" x14ac:dyDescent="0.2">
      <c r="A182" s="66" t="s">
        <v>32</v>
      </c>
      <c r="B182" s="86">
        <v>11568</v>
      </c>
      <c r="C182" s="87">
        <v>12742</v>
      </c>
      <c r="D182" s="72">
        <f t="shared" si="6"/>
        <v>-9.2136242348139987</v>
      </c>
      <c r="E182" s="87">
        <v>352764</v>
      </c>
      <c r="F182" s="87">
        <v>469990</v>
      </c>
      <c r="G182" s="72">
        <f t="shared" ref="G182" si="8">IFERROR(((E182/F182)-1)*100,IF(E182+F182&lt;&gt;0,100,0))</f>
        <v>-24.942232813464116</v>
      </c>
    </row>
    <row r="183" spans="1:7" x14ac:dyDescent="0.2">
      <c r="A183" s="66" t="s">
        <v>92</v>
      </c>
      <c r="B183" s="86">
        <v>130709.36542</v>
      </c>
      <c r="C183" s="87">
        <v>241297.18426000001</v>
      </c>
      <c r="D183" s="72">
        <f t="shared" si="6"/>
        <v>-45.830546750533394</v>
      </c>
      <c r="E183" s="87">
        <v>4506248.78584</v>
      </c>
      <c r="F183" s="87">
        <v>9223598.2108800001</v>
      </c>
      <c r="G183" s="72">
        <f t="shared" ref="G183" si="9">IFERROR(((E183/F183)-1)*100,IF(E183+F183&lt;&gt;0,100,0))</f>
        <v>-51.144350796584945</v>
      </c>
    </row>
    <row r="184" spans="1:7" x14ac:dyDescent="0.2">
      <c r="A184" s="66" t="s">
        <v>93</v>
      </c>
      <c r="B184" s="86">
        <v>80302</v>
      </c>
      <c r="C184" s="87">
        <v>112264</v>
      </c>
      <c r="D184" s="72">
        <f t="shared" si="6"/>
        <v>-28.470391220694079</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2023-11-06T06:57:45Z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