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43B54B0-509F-4AD0-8F3F-EC3F02F66621}" xr6:coauthVersionLast="47" xr6:coauthVersionMax="47" xr10:uidLastSave="{00000000-0000-0000-0000-000000000000}"/>
  <bookViews>
    <workbookView xWindow="4020" yWindow="3405"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<sst xmlns="http://schemas.openxmlformats.org/spreadsheetml/2006/main" count="270" uniqueCount="102">
  <si>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</si>
  <si>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</si>
  <si>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</si>
  <si>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</si>
  <si>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</si>
  <si>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</si>
  <si>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</si>
  <si>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</si>
  <si>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</si>
  <si>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</si>
  <si>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</si>
  <si>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</si>
  <si>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</si>
  <si>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</si>
  <si>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</si>
  <si>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</si>
  <si>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</si>
  <si>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</si>
  <si>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</si>
  <si>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</si>
  <si>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</si>
  <si>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</si>
  <si>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</si>
  <si>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</si>
  <si>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</si>
  <si>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</si>
  <si>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</si>
  <si>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</si>
  <si>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</si>
  <si>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</si>
  <si>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</si>
  <si>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</si>
  <si>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</si>
  <si>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</si>
  <si>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</si>
  <si>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</si>
  <si>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</si>
  <si>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</si>
  <si>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</si>
  <si>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</si>
  <si>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</si>
  <si>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</si>
  <si>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</si>
  <si>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</si>
  <si>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</si>
  <si>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</si>
  <si>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</si>
  <si>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</si>
  <si>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</si>
  <si>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</si>
  <si>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</si>
  <si>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</si>
  <si>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</si>
  <si>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</si>
  <si>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</si>
  <si>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</si>
  <si>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</si>
  <si>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</si>
  <si>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</si>
  <si>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</si>
  <si>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</si>
  <si>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</si>
  <si>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</si>
  <si>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</si>
  <si>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</si>
  <si>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</si>
  <si>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</si>
  <si>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</si>
  <si>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</si>
  <si>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</si>
  <si>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</si>
  <si>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</si>
  <si>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</si>
  <si>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</si>
  <si>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</si>
  <si>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</si>
  <si>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</si>
  <si>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</si>
  <si>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</si>
  <si>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</si>
  <si>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</si>
  <si>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</si>
  <si>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</si>
  <si>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</si>
  <si>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</si>
  <si>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</si>
  <si>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</si>
  <si>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</si>
  <si>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</si>
  <si>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</si>
  <si>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</si>
  <si>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</si>
  <si>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</si>
  <si>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</si>
  <si>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</si>
  <si>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</si>
  <si>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</si>
  <si>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</si>
  <si>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</si>
  <si>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10 November 2023</t>
  </si>
  <si>
    <t>10.11.2023</t>
  </si>
  <si>
    <t>11.11.2022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</si>
</sst>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1700499</v>
      </c>
      <c r="C11" s="54">
        <v>1701909</v>
      </c>
      <c r="D11" s="72">
        <f>IFERROR(((B11/C11)-1)*100,IF(B11+C11&lt;&gt;0,100,0))</f>
        <v>-8.2848142879554665E-2</v>
      </c>
      <c r="E11" s="54">
        <v>69550243</v>
      </c>
      <c r="F11" s="54">
        <v>71400060</v>
      </c>
      <c r="G11" s="72">
        <f>IFERROR(((E11/F11)-1)*100,IF(E11+F11&lt;&gt;0,100,0))</f>
        <v>-2.5907779349205073</v>
      </c>
    </row>
    <row r="12" spans="1:7" s="15" customFormat="1" ht="12" x14ac:dyDescent="0.2">
      <c r="A12" s="51" t="s">
        <v>9</v>
      </c>
      <c r="B12" s="54">
        <v>1428831.3489999999</v>
      </c>
      <c r="C12" s="54">
        <v>1614952.6270000001</v>
      </c>
      <c r="D12" s="72">
        <f>IFERROR(((B12/C12)-1)*100,IF(B12+C12&lt;&gt;0,100,0))</f>
        <v>-11.52487539809427</v>
      </c>
      <c r="E12" s="54">
        <v>65774607.340000004</v>
      </c>
      <c r="F12" s="54">
        <v>72021109.594999999</v>
      </c>
      <c r="G12" s="72">
        <f>IFERROR(((E12/F12)-1)*100,IF(E12+F12&lt;&gt;0,100,0))</f>
        <v>-8.6731547044002433</v>
      </c>
    </row>
    <row r="13" spans="1:7" s="15" customFormat="1" ht="12" x14ac:dyDescent="0.2">
      <c r="A13" s="51" t="s">
        <v>10</v>
      </c>
      <c r="B13" s="54">
        <v>84248309.759138703</v>
      </c>
      <c r="C13" s="54">
        <v>120641324.87616</v>
      </c>
      <c r="D13" s="72">
        <f>IFERROR(((B13/C13)-1)*100,IF(B13+C13&lt;&gt;0,100,0))</f>
        <v>-30.16629264837669</v>
      </c>
      <c r="E13" s="54">
        <v>4674411374.8323898</v>
      </c>
      <c r="F13" s="54">
        <v>5221134875.8947601</v>
      </c>
      <c r="G13" s="72">
        <f>IFERROR(((E13/F13)-1)*100,IF(E13+F13&lt;&gt;0,100,0))</f>
        <v>-10.471353720175191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366</v>
      </c>
      <c r="C16" s="54">
        <v>376</v>
      </c>
      <c r="D16" s="72">
        <f>IFERROR(((B16/C16)-1)*100,IF(B16+C16&lt;&gt;0,100,0))</f>
        <v>-2.6595744680851019</v>
      </c>
      <c r="E16" s="54">
        <v>16412</v>
      </c>
      <c r="F16" s="54">
        <v>17850</v>
      </c>
      <c r="G16" s="72">
        <f>IFERROR(((E16/F16)-1)*100,IF(E16+F16&lt;&gt;0,100,0))</f>
        <v>-8.0560224089635817</v>
      </c>
    </row>
    <row r="17" spans="1:7" s="15" customFormat="1" ht="12" x14ac:dyDescent="0.2">
      <c r="A17" s="51" t="s">
        <v>9</v>
      </c>
      <c r="B17" s="54">
        <v>154693.45300000001</v>
      </c>
      <c r="C17" s="54">
        <v>217943.55300000001</v>
      </c>
      <c r="D17" s="72">
        <f>IFERROR(((B17/C17)-1)*100,IF(B17+C17&lt;&gt;0,100,0))</f>
        <v>-29.021321864932613</v>
      </c>
      <c r="E17" s="54">
        <v>7221100.9270000001</v>
      </c>
      <c r="F17" s="54">
        <v>7369022.5970000001</v>
      </c>
      <c r="G17" s="72">
        <f>IFERROR(((E17/F17)-1)*100,IF(E17+F17&lt;&gt;0,100,0))</f>
        <v>-2.0073445026511427</v>
      </c>
    </row>
    <row r="18" spans="1:7" s="15" customFormat="1" ht="12" x14ac:dyDescent="0.2">
      <c r="A18" s="51" t="s">
        <v>10</v>
      </c>
      <c r="B18" s="54">
        <v>8020160.6367587801</v>
      </c>
      <c r="C18" s="54">
        <v>12174591.9870752</v>
      </c>
      <c r="D18" s="72">
        <f>IFERROR(((B18/C18)-1)*100,IF(B18+C18&lt;&gt;0,100,0))</f>
        <v>-34.123782995987476</v>
      </c>
      <c r="E18" s="54">
        <v>413401194.28780901</v>
      </c>
      <c r="F18" s="54">
        <v>511529054.17396098</v>
      </c>
      <c r="G18" s="72">
        <f>IFERROR(((E18/F18)-1)*100,IF(E18+F18&lt;&gt;0,100,0))</f>
        <v>-19.183242688846491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11488138.361679999</v>
      </c>
      <c r="C24" s="53">
        <v>18029542.961970001</v>
      </c>
      <c r="D24" s="52">
        <f>B24-C24</f>
        <v>-6541404.6002900023</v>
      </c>
      <c r="E24" s="54">
        <v>645783669.71247005</v>
      </c>
      <c r="F24" s="54">
        <v>814664792.48242998</v>
      </c>
      <c r="G24" s="52">
        <f>E24-F24</f>
        <v>-168881122.76995993</v>
      </c>
    </row>
    <row r="25" spans="1:7" s="15" customFormat="1" ht="12" x14ac:dyDescent="0.2">
      <c r="A25" s="55" t="s">
        <v>15</v>
      </c>
      <c r="B25" s="53">
        <v>11859386.211060001</v>
      </c>
      <c r="C25" s="53">
        <v>15842984.538790001</v>
      </c>
      <c r="D25" s="52">
        <f>B25-C25</f>
        <v>-3983598.32773</v>
      </c>
      <c r="E25" s="54">
        <v>756500808.47972</v>
      </c>
      <c r="F25" s="54">
        <v>880249727.00664997</v>
      </c>
      <c r="G25" s="52">
        <f>E25-F25</f>
        <v>-123748918.52692997</v>
      </c>
    </row>
    <row r="26" spans="1:7" s="25" customFormat="1" ht="12" x14ac:dyDescent="0.2">
      <c r="A26" s="56" t="s">
        <v>16</v>
      </c>
      <c r="B26" s="57">
        <f>B24-B25</f>
        <v>-371247.84938000143</v>
      </c>
      <c r="C26" s="57">
        <f>C24-C25</f>
        <v>2186558.4231800009</v>
      </c>
      <c r="D26" s="57"/>
      <c r="E26" s="57">
        <f>E24-E25</f>
        <v>-110717138.76724994</v>
      </c>
      <c r="F26" s="57">
        <f>F24-F25</f>
        <v>-65584934.52421999</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71393.304083879993</v>
      </c>
      <c r="C33" s="103">
        <v>72982.804328109996</v>
      </c>
      <c r="D33" s="72">
        <f t="shared" ref="D33:D42" si="0">IFERROR(((B33/C33)-1)*100,IF(B33+C33&lt;&gt;0,100,0))</f>
        <v>-2.1779106172517881</v>
      </c>
      <c r="E33" s="51"/>
      <c r="F33" s="103">
        <v>73501.039999999994</v>
      </c>
      <c r="G33" s="103">
        <v>71002.009999999995</v>
      </c>
    </row>
    <row r="34" spans="1:7" s="15" customFormat="1" ht="12" x14ac:dyDescent="0.2">
      <c r="A34" s="51" t="s">
        <v>23</v>
      </c>
      <c r="B34" s="103">
        <v>72679.975463209994</v>
      </c>
      <c r="C34" s="103">
        <v>79204.394082710001</v>
      </c>
      <c r="D34" s="72">
        <f t="shared" si="0"/>
        <v>-8.2374452769461435</v>
      </c>
      <c r="E34" s="51"/>
      <c r="F34" s="103">
        <v>75050.259999999995</v>
      </c>
      <c r="G34" s="103">
        <v>72102.78</v>
      </c>
    </row>
    <row r="35" spans="1:7" s="15" customFormat="1" ht="12" x14ac:dyDescent="0.2">
      <c r="A35" s="51" t="s">
        <v>24</v>
      </c>
      <c r="B35" s="103">
        <v>67525.852225080002</v>
      </c>
      <c r="C35" s="103">
        <v>71233.975156739994</v>
      </c>
      <c r="D35" s="72">
        <f t="shared" si="0"/>
        <v>-5.2055538435147097</v>
      </c>
      <c r="E35" s="51"/>
      <c r="F35" s="103">
        <v>68211.009999999995</v>
      </c>
      <c r="G35" s="103">
        <v>65569.149999999994</v>
      </c>
    </row>
    <row r="36" spans="1:7" s="15" customFormat="1" ht="12" x14ac:dyDescent="0.2">
      <c r="A36" s="51" t="s">
        <v>25</v>
      </c>
      <c r="B36" s="103">
        <v>65434.45299261</v>
      </c>
      <c r="C36" s="103">
        <v>66453.080734550007</v>
      </c>
      <c r="D36" s="72">
        <f t="shared" si="0"/>
        <v>-1.532852549017194</v>
      </c>
      <c r="E36" s="51"/>
      <c r="F36" s="103">
        <v>67607.98</v>
      </c>
      <c r="G36" s="103">
        <v>65053.9</v>
      </c>
    </row>
    <row r="37" spans="1:7" s="15" customFormat="1" ht="12" x14ac:dyDescent="0.2">
      <c r="A37" s="51" t="s">
        <v>79</v>
      </c>
      <c r="B37" s="103">
        <v>52498.551676809999</v>
      </c>
      <c r="C37" s="103">
        <v>72312.883834799999</v>
      </c>
      <c r="D37" s="72">
        <f t="shared" si="0"/>
        <v>-27.400832475795291</v>
      </c>
      <c r="E37" s="51"/>
      <c r="F37" s="103">
        <v>57635.6</v>
      </c>
      <c r="G37" s="103">
        <v>52233.06</v>
      </c>
    </row>
    <row r="38" spans="1:7" s="15" customFormat="1" ht="12" x14ac:dyDescent="0.2">
      <c r="A38" s="51" t="s">
        <v>26</v>
      </c>
      <c r="B38" s="103">
        <v>98711.847042210007</v>
      </c>
      <c r="C38" s="103">
        <v>87136.121059910001</v>
      </c>
      <c r="D38" s="72">
        <f t="shared" si="0"/>
        <v>13.284646873758788</v>
      </c>
      <c r="E38" s="51"/>
      <c r="F38" s="103">
        <v>99803.15</v>
      </c>
      <c r="G38" s="103">
        <v>97368.81</v>
      </c>
    </row>
    <row r="39" spans="1:7" s="15" customFormat="1" ht="12" x14ac:dyDescent="0.2">
      <c r="A39" s="51" t="s">
        <v>27</v>
      </c>
      <c r="B39" s="103">
        <v>16464.131226180001</v>
      </c>
      <c r="C39" s="103">
        <v>16055.13884849</v>
      </c>
      <c r="D39" s="72">
        <f t="shared" si="0"/>
        <v>2.5474234857113531</v>
      </c>
      <c r="E39" s="51"/>
      <c r="F39" s="103">
        <v>16752.849999999999</v>
      </c>
      <c r="G39" s="103">
        <v>16123.95</v>
      </c>
    </row>
    <row r="40" spans="1:7" s="15" customFormat="1" ht="12" x14ac:dyDescent="0.2">
      <c r="A40" s="51" t="s">
        <v>28</v>
      </c>
      <c r="B40" s="103">
        <v>98852.857365119999</v>
      </c>
      <c r="C40" s="103">
        <v>88561.355087789998</v>
      </c>
      <c r="D40" s="72">
        <f t="shared" si="0"/>
        <v>11.620759717518037</v>
      </c>
      <c r="E40" s="51"/>
      <c r="F40" s="103">
        <v>100119.6</v>
      </c>
      <c r="G40" s="103">
        <v>97203.43</v>
      </c>
    </row>
    <row r="41" spans="1:7" s="15" customFormat="1" ht="12" x14ac:dyDescent="0.2">
      <c r="A41" s="51" t="s">
        <v>29</v>
      </c>
      <c r="B41" s="59"/>
      <c r="C41" s="59"/>
      <c r="D41" s="72">
        <f t="shared" si="0"/>
        <v>0</v>
      </c>
      <c r="E41" s="51"/>
      <c r="F41" s="59"/>
      <c r="G41" s="59"/>
    </row>
    <row r="42" spans="1:7" s="15" customFormat="1" ht="12" x14ac:dyDescent="0.2">
      <c r="A42" s="51" t="s">
        <v>78</v>
      </c>
      <c r="B42" s="103">
        <v>669.70711630000005</v>
      </c>
      <c r="C42" s="103">
        <v>1099.6008734699999</v>
      </c>
      <c r="D42" s="72">
        <f t="shared" si="0"/>
        <v>-39.095436129783003</v>
      </c>
      <c r="E42" s="51"/>
      <c r="F42" s="103">
        <v>712.36</v>
      </c>
      <c r="G42" s="103">
        <v>653.87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17422.808655310801</v>
      </c>
      <c r="D48" s="59"/>
      <c r="E48" s="104">
        <v>20620.0845006655</v>
      </c>
      <c r="F48" s="59"/>
      <c r="G48" s="72">
        <f>IFERROR(((C48/E48)-1)*100,IF(C48+E48&lt;&gt;0,100,0))</f>
        <v>-15.505638908761554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1704</v>
      </c>
      <c r="D54" s="62"/>
      <c r="E54" s="105">
        <v>390674</v>
      </c>
      <c r="F54" s="105">
        <v>35865904.560000002</v>
      </c>
      <c r="G54" s="105">
        <v>7955381.8320000004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7459</v>
      </c>
      <c r="C68" s="53">
        <v>6680</v>
      </c>
      <c r="D68" s="72">
        <f>IFERROR(((B68/C68)-1)*100,IF(B68+C68&lt;&gt;0,100,0))</f>
        <v>11.661676646706587</v>
      </c>
      <c r="E68" s="53">
        <v>291241</v>
      </c>
      <c r="F68" s="53">
        <v>292078</v>
      </c>
      <c r="G68" s="72">
        <f>IFERROR(((E68/F68)-1)*100,IF(E68+F68&lt;&gt;0,100,0))</f>
        <v>-0.28656728682064925</v>
      </c>
    </row>
    <row r="69" spans="1:7" s="15" customFormat="1" ht="12" x14ac:dyDescent="0.2">
      <c r="A69" s="66" t="s">
        <v>54</v>
      </c>
      <c r="B69" s="54">
        <v>259171765.61199999</v>
      </c>
      <c r="C69" s="53">
        <v>201815001.22600001</v>
      </c>
      <c r="D69" s="72">
        <f>IFERROR(((B69/C69)-1)*100,IF(B69+C69&lt;&gt;0,100,0))</f>
        <v>28.420466287225942</v>
      </c>
      <c r="E69" s="53">
        <v>10779231030.763</v>
      </c>
      <c r="F69" s="53">
        <v>8791067020.9419994</v>
      </c>
      <c r="G69" s="72">
        <f>IFERROR(((E69/F69)-1)*100,IF(E69+F69&lt;&gt;0,100,0))</f>
        <v>22.615730321300198</v>
      </c>
    </row>
    <row r="70" spans="1:7" s="15" customFormat="1" ht="12" x14ac:dyDescent="0.2">
      <c r="A70" s="66" t="s">
        <v>55</v>
      </c>
      <c r="B70" s="54">
        <v>227356607.99237999</v>
      </c>
      <c r="C70" s="53">
        <v>189379318.81645</v>
      </c>
      <c r="D70" s="72">
        <f>IFERROR(((B70/C70)-1)*100,IF(B70+C70&lt;&gt;0,100,0))</f>
        <v>20.053556752275735</v>
      </c>
      <c r="E70" s="53">
        <v>9664732518.4653397</v>
      </c>
      <c r="F70" s="53">
        <v>8388304292.2013798</v>
      </c>
      <c r="G70" s="72">
        <f>IFERROR(((E70/F70)-1)*100,IF(E70+F70&lt;&gt;0,100,0))</f>
        <v>15.216761121203692</v>
      </c>
    </row>
    <row r="71" spans="1:7" s="15" customFormat="1" ht="12" x14ac:dyDescent="0.2">
      <c r="A71" s="66" t="s">
        <v>94</v>
      </c>
      <c r="B71" s="72">
        <f>IFERROR(B69/B68/1000,)</f>
        <v>34.746181205523527</v>
      </c>
      <c r="C71" s="72">
        <f>IFERROR(C69/C68/1000,)</f>
        <v>30.211826530838323</v>
      </c>
      <c r="D71" s="72">
        <f>IFERROR(((B71/C71)-1)*100,IF(B71+C71&lt;&gt;0,100,0))</f>
        <v>15.008542002771064</v>
      </c>
      <c r="E71" s="72">
        <f>IFERROR(E69/E68/1000,)</f>
        <v>37.011378998022259</v>
      </c>
      <c r="F71" s="72">
        <f>IFERROR(F69/F68/1000,)</f>
        <v>30.09835393607872</v>
      </c>
      <c r="G71" s="72">
        <f>IFERROR(((E71/F71)-1)*100,IF(E71+F71&lt;&gt;0,100,0))</f>
        <v>22.968116717030629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2648</v>
      </c>
      <c r="C74" s="53">
        <v>2948</v>
      </c>
      <c r="D74" s="72">
        <f>IFERROR(((B74/C74)-1)*100,IF(B74+C74&lt;&gt;0,100,0))</f>
        <v>-10.176390773405696</v>
      </c>
      <c r="E74" s="53">
        <v>123238</v>
      </c>
      <c r="F74" s="53">
        <v>122354</v>
      </c>
      <c r="G74" s="72">
        <f>IFERROR(((E74/F74)-1)*100,IF(E74+F74&lt;&gt;0,100,0))</f>
        <v>0.72249374765025465</v>
      </c>
    </row>
    <row r="75" spans="1:7" s="15" customFormat="1" ht="12" x14ac:dyDescent="0.2">
      <c r="A75" s="66" t="s">
        <v>54</v>
      </c>
      <c r="B75" s="54">
        <v>574716537.70000005</v>
      </c>
      <c r="C75" s="53">
        <v>473298861.44800001</v>
      </c>
      <c r="D75" s="72">
        <f>IFERROR(((B75/C75)-1)*100,IF(B75+C75&lt;&gt;0,100,0))</f>
        <v>21.427830175150863</v>
      </c>
      <c r="E75" s="53">
        <v>27331771041.298</v>
      </c>
      <c r="F75" s="53">
        <v>22671985560.742001</v>
      </c>
      <c r="G75" s="72">
        <f>IFERROR(((E75/F75)-1)*100,IF(E75+F75&lt;&gt;0,100,0))</f>
        <v>20.553054200178742</v>
      </c>
    </row>
    <row r="76" spans="1:7" s="15" customFormat="1" ht="12" x14ac:dyDescent="0.2">
      <c r="A76" s="66" t="s">
        <v>55</v>
      </c>
      <c r="B76" s="54">
        <v>504069301.25404</v>
      </c>
      <c r="C76" s="53">
        <v>431020337.12190002</v>
      </c>
      <c r="D76" s="72">
        <f>IFERROR(((B76/C76)-1)*100,IF(B76+C76&lt;&gt;0,100,0))</f>
        <v>16.947915873278262</v>
      </c>
      <c r="E76" s="53">
        <v>24656905153.3349</v>
      </c>
      <c r="F76" s="53">
        <v>21234693702.5951</v>
      </c>
      <c r="G76" s="72">
        <f>IFERROR(((E76/F76)-1)*100,IF(E76+F76&lt;&gt;0,100,0))</f>
        <v>16.116132865724218</v>
      </c>
    </row>
    <row r="77" spans="1:7" s="15" customFormat="1" ht="12" x14ac:dyDescent="0.2">
      <c r="A77" s="66" t="s">
        <v>94</v>
      </c>
      <c r="B77" s="72">
        <f>IFERROR(B75/B74/1000,)</f>
        <v>217.03796740936556</v>
      </c>
      <c r="C77" s="72">
        <f>IFERROR(C75/C74/1000,)</f>
        <v>160.54913889009501</v>
      </c>
      <c r="D77" s="72">
        <f>IFERROR(((B77/C77)-1)*100,IF(B77+C77&lt;&gt;0,100,0))</f>
        <v>35.184759575658873</v>
      </c>
      <c r="E77" s="72">
        <f>IFERROR(E75/E74/1000,)</f>
        <v>221.7803846321589</v>
      </c>
      <c r="F77" s="72">
        <f>IFERROR(F75/F74/1000,)</f>
        <v>185.29827844403943</v>
      </c>
      <c r="G77" s="72">
        <f>IFERROR(((E77/F77)-1)*100,IF(E77+F77&lt;&gt;0,100,0))</f>
        <v>19.688313617623354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195</v>
      </c>
      <c r="C80" s="53">
        <v>152</v>
      </c>
      <c r="D80" s="72">
        <f>IFERROR(((B80/C80)-1)*100,IF(B80+C80&lt;&gt;0,100,0))</f>
        <v>28.289473684210531</v>
      </c>
      <c r="E80" s="53">
        <v>9709</v>
      </c>
      <c r="F80" s="53">
        <v>8768</v>
      </c>
      <c r="G80" s="72">
        <f>IFERROR(((E80/F80)-1)*100,IF(E80+F80&lt;&gt;0,100,0))</f>
        <v>10.732208029197077</v>
      </c>
    </row>
    <row r="81" spans="1:7" s="15" customFormat="1" ht="12" x14ac:dyDescent="0.2">
      <c r="A81" s="66" t="s">
        <v>54</v>
      </c>
      <c r="B81" s="54">
        <v>17414521.728999998</v>
      </c>
      <c r="C81" s="53">
        <v>21396591.686000001</v>
      </c>
      <c r="D81" s="72">
        <f>IFERROR(((B81/C81)-1)*100,IF(B81+C81&lt;&gt;0,100,0))</f>
        <v>-18.610767618683443</v>
      </c>
      <c r="E81" s="53">
        <v>1139271748.1370001</v>
      </c>
      <c r="F81" s="53">
        <v>1032720816.261</v>
      </c>
      <c r="G81" s="72">
        <f>IFERROR(((E81/F81)-1)*100,IF(E81+F81&lt;&gt;0,100,0))</f>
        <v>10.317496287309403</v>
      </c>
    </row>
    <row r="82" spans="1:7" s="15" customFormat="1" ht="12" x14ac:dyDescent="0.2">
      <c r="A82" s="66" t="s">
        <v>55</v>
      </c>
      <c r="B82" s="54">
        <v>1659563.5819099101</v>
      </c>
      <c r="C82" s="53">
        <v>-6056033.9010897204</v>
      </c>
      <c r="D82" s="72">
        <f>IFERROR(((B82/C82)-1)*100,IF(B82+C82&lt;&gt;0,100,0))</f>
        <v>-127.40347245432839</v>
      </c>
      <c r="E82" s="53">
        <v>353199924.90508199</v>
      </c>
      <c r="F82" s="53">
        <v>357702790.47390199</v>
      </c>
      <c r="G82" s="72">
        <f>IFERROR(((E82/F82)-1)*100,IF(E82+F82&lt;&gt;0,100,0))</f>
        <v>-1.2588287507778184</v>
      </c>
    </row>
    <row r="83" spans="1:7" x14ac:dyDescent="0.2">
      <c r="A83" s="66" t="s">
        <v>94</v>
      </c>
      <c r="B83" s="72">
        <f>IFERROR(B81/B80/1000,)</f>
        <v>89.305239635897422</v>
      </c>
      <c r="C83" s="72">
        <f>IFERROR(C81/C80/1000,)</f>
        <v>140.76705056578948</v>
      </c>
      <c r="D83" s="72">
        <f>IFERROR(((B83/C83)-1)*100,IF(B83+C83&lt;&gt;0,100,0))</f>
        <v>-36.558136810460937</v>
      </c>
      <c r="E83" s="72">
        <f>IFERROR(E81/E80/1000,)</f>
        <v>117.34182182892162</v>
      </c>
      <c r="F83" s="72">
        <f>IFERROR(F81/F80/1000,)</f>
        <v>117.78293981078923</v>
      </c>
      <c r="G83" s="72">
        <f>IFERROR(((E83/F83)-1)*100,IF(E83+F83&lt;&gt;0,100,0))</f>
        <v>-0.3745177209672601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10302</v>
      </c>
      <c r="C86" s="51">
        <f>C68+C74+C80</f>
        <v>9780</v>
      </c>
      <c r="D86" s="72">
        <f>IFERROR(((B86/C86)-1)*100,IF(B86+C86&lt;&gt;0,100,0))</f>
        <v>5.337423312883427</v>
      </c>
      <c r="E86" s="51">
        <f>E68+E74+E80</f>
        <v>424188</v>
      </c>
      <c r="F86" s="51">
        <f>F68+F74+F80</f>
        <v>423200</v>
      </c>
      <c r="G86" s="72">
        <f>IFERROR(((E86/F86)-1)*100,IF(E86+F86&lt;&gt;0,100,0))</f>
        <v>0.23345935727787648</v>
      </c>
    </row>
    <row r="87" spans="1:7" s="15" customFormat="1" ht="12" x14ac:dyDescent="0.2">
      <c r="A87" s="66" t="s">
        <v>54</v>
      </c>
      <c r="B87" s="51">
        <f t="shared" ref="B87:C87" si="1">B69+B75+B81</f>
        <v>851302825.04100001</v>
      </c>
      <c r="C87" s="51">
        <f t="shared" si="1"/>
        <v>696510454.36000001</v>
      </c>
      <c r="D87" s="72">
        <f>IFERROR(((B87/C87)-1)*100,IF(B87+C87&lt;&gt;0,100,0))</f>
        <v>22.223983819917457</v>
      </c>
      <c r="E87" s="51">
        <f t="shared" ref="E87:F87" si="2">E69+E75+E81</f>
        <v>39250273820.198006</v>
      </c>
      <c r="F87" s="51">
        <f t="shared" si="2"/>
        <v>32495773397.945</v>
      </c>
      <c r="G87" s="72">
        <f>IFERROR(((E87/F87)-1)*100,IF(E87+F87&lt;&gt;0,100,0))</f>
        <v>20.785781398513059</v>
      </c>
    </row>
    <row r="88" spans="1:7" s="15" customFormat="1" ht="12" x14ac:dyDescent="0.2">
      <c r="A88" s="66" t="s">
        <v>55</v>
      </c>
      <c r="B88" s="51">
        <f t="shared" ref="B88:C88" si="3">B70+B76+B82</f>
        <v>733085472.82832992</v>
      </c>
      <c r="C88" s="51">
        <f t="shared" si="3"/>
        <v>614343622.03726029</v>
      </c>
      <c r="D88" s="72">
        <f>IFERROR(((B88/C88)-1)*100,IF(B88+C88&lt;&gt;0,100,0))</f>
        <v>19.328246689906692</v>
      </c>
      <c r="E88" s="51">
        <f t="shared" ref="E88:F88" si="4">E70+E76+E82</f>
        <v>34674837596.705322</v>
      </c>
      <c r="F88" s="51">
        <f t="shared" si="4"/>
        <v>29980700785.270382</v>
      </c>
      <c r="G88" s="72">
        <f>IFERROR(((E88/F88)-1)*100,IF(E88+F88&lt;&gt;0,100,0))</f>
        <v>15.657195090453602</v>
      </c>
    </row>
    <row r="89" spans="1:7" x14ac:dyDescent="0.2">
      <c r="A89" s="66" t="s">
        <v>95</v>
      </c>
      <c r="B89" s="72">
        <f>IFERROR((B75/B87)*100,IF(B75+B87&lt;&gt;0,100,0))</f>
        <v>67.510234994500436</v>
      </c>
      <c r="C89" s="72">
        <f>IFERROR((C75/C87)*100,IF(C75+C87&lt;&gt;0,100,0))</f>
        <v>67.952872564260119</v>
      </c>
      <c r="D89" s="72">
        <f>IFERROR(((B89/C89)-1)*100,IF(B89+C89&lt;&gt;0,100,0))</f>
        <v>-0.65138904810991827</v>
      </c>
      <c r="E89" s="72">
        <f>IFERROR((E75/E87)*100,IF(E75+E87&lt;&gt;0,100,0))</f>
        <v>69.63459966292821</v>
      </c>
      <c r="F89" s="72">
        <f>IFERROR((F75/F87)*100,IF(F75+F87&lt;&gt;0,100,0))</f>
        <v>69.76902898447635</v>
      </c>
      <c r="G89" s="72">
        <f>IFERROR(((E89/F89)-1)*100,IF(E89+F89&lt;&gt;0,100,0))</f>
        <v>-0.19267764437147505</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115179358.447</v>
      </c>
      <c r="C97" s="106">
        <v>76470617.525999993</v>
      </c>
      <c r="D97" s="52">
        <f>B97-C97</f>
        <v>38708740.921000004</v>
      </c>
      <c r="E97" s="106">
        <v>4999995760.677</v>
      </c>
      <c r="F97" s="106">
        <v>2975642348.8470001</v>
      </c>
      <c r="G97" s="67">
        <f>E97-F97</f>
        <v>2024353411.8299999</v>
      </c>
    </row>
    <row r="98" spans="1:7" s="15" customFormat="1" ht="13.5" x14ac:dyDescent="0.2">
      <c r="A98" s="66" t="s">
        <v>88</v>
      </c>
      <c r="B98" s="53">
        <v>107658889.04899999</v>
      </c>
      <c r="C98" s="106">
        <v>70386023.682999998</v>
      </c>
      <c r="D98" s="52">
        <f>B98-C98</f>
        <v>37272865.365999997</v>
      </c>
      <c r="E98" s="106">
        <v>4972786950.4770002</v>
      </c>
      <c r="F98" s="106">
        <v>2942418928.2969999</v>
      </c>
      <c r="G98" s="67">
        <f>E98-F98</f>
        <v>2030368022.1800003</v>
      </c>
    </row>
    <row r="99" spans="1:7" s="15" customFormat="1" ht="12" x14ac:dyDescent="0.2">
      <c r="A99" s="68" t="s">
        <v>16</v>
      </c>
      <c r="B99" s="52">
        <f>B97-B98</f>
        <v>7520469.3980000019</v>
      </c>
      <c r="C99" s="52">
        <f>C97-C98</f>
        <v>6084593.8429999948</v>
      </c>
      <c r="D99" s="69"/>
      <c r="E99" s="52">
        <f>E97-E98</f>
        <v>27208810.199999809</v>
      </c>
      <c r="F99" s="69">
        <f>F97-F98</f>
        <v>33223420.550000191</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35125266.538000003</v>
      </c>
      <c r="C102" s="106">
        <v>28594391.669</v>
      </c>
      <c r="D102" s="52">
        <f>B102-C102</f>
        <v>6530874.8690000027</v>
      </c>
      <c r="E102" s="106">
        <v>1389098050.026</v>
      </c>
      <c r="F102" s="106">
        <v>1002864230.309</v>
      </c>
      <c r="G102" s="67">
        <f>E102-F102</f>
        <v>386233819.71700001</v>
      </c>
    </row>
    <row r="103" spans="1:7" s="15" customFormat="1" ht="13.5" x14ac:dyDescent="0.2">
      <c r="A103" s="66" t="s">
        <v>88</v>
      </c>
      <c r="B103" s="53">
        <v>30897663.530999999</v>
      </c>
      <c r="C103" s="106">
        <v>30255178.556000002</v>
      </c>
      <c r="D103" s="52">
        <f>B103-C103</f>
        <v>642484.97499999776</v>
      </c>
      <c r="E103" s="106">
        <v>1562917091.8840001</v>
      </c>
      <c r="F103" s="106">
        <v>1151639227.553</v>
      </c>
      <c r="G103" s="67">
        <f>E103-F103</f>
        <v>411277864.33100009</v>
      </c>
    </row>
    <row r="104" spans="1:7" s="25" customFormat="1" ht="12" x14ac:dyDescent="0.2">
      <c r="A104" s="68" t="s">
        <v>16</v>
      </c>
      <c r="B104" s="52">
        <f>B102-B103</f>
        <v>4227603.007000003</v>
      </c>
      <c r="C104" s="52">
        <f>C102-C103</f>
        <v>-1660786.887000002</v>
      </c>
      <c r="D104" s="69"/>
      <c r="E104" s="52">
        <f>E102-E103</f>
        <v>-173819041.85800004</v>
      </c>
      <c r="F104" s="69">
        <f>F102-F103</f>
        <v>-148774997.24399996</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903.04042425777902</v>
      </c>
      <c r="C111" s="108">
        <v>854.33056671078896</v>
      </c>
      <c r="D111" s="72">
        <f>IFERROR(((B111/C111)-1)*100,IF(B111+C111&lt;&gt;0,100,0))</f>
        <v>5.7015234436156526</v>
      </c>
      <c r="E111" s="71"/>
      <c r="F111" s="107">
        <v>906.76103440630197</v>
      </c>
      <c r="G111" s="107">
        <v>902.14340330926302</v>
      </c>
    </row>
    <row r="112" spans="1:7" s="15" customFormat="1" ht="12" x14ac:dyDescent="0.2">
      <c r="A112" s="66" t="s">
        <v>50</v>
      </c>
      <c r="B112" s="107">
        <v>889.92633680474</v>
      </c>
      <c r="C112" s="108">
        <v>842.24379031406102</v>
      </c>
      <c r="D112" s="72">
        <f>IFERROR(((B112/C112)-1)*100,IF(B112+C112&lt;&gt;0,100,0))</f>
        <v>5.6613710945733198</v>
      </c>
      <c r="E112" s="71"/>
      <c r="F112" s="107">
        <v>893.57780874794798</v>
      </c>
      <c r="G112" s="107">
        <v>889.03028574567099</v>
      </c>
    </row>
    <row r="113" spans="1:7" s="15" customFormat="1" ht="12" x14ac:dyDescent="0.2">
      <c r="A113" s="66" t="s">
        <v>51</v>
      </c>
      <c r="B113" s="107">
        <v>971.79775108457102</v>
      </c>
      <c r="C113" s="108">
        <v>914.85692303513895</v>
      </c>
      <c r="D113" s="72">
        <f>IFERROR(((B113/C113)-1)*100,IF(B113+C113&lt;&gt;0,100,0))</f>
        <v>6.2240145552513892</v>
      </c>
      <c r="E113" s="71"/>
      <c r="F113" s="107">
        <v>976.00597534262795</v>
      </c>
      <c r="G113" s="107">
        <v>970.996089081072</v>
      </c>
    </row>
    <row r="114" spans="1:7" s="25" customFormat="1" ht="12" x14ac:dyDescent="0.2">
      <c r="A114" s="68" t="s">
        <v>52</v>
      </c>
      <c r="B114" s="72"/>
      <c r="C114" s="71"/>
      <c r="D114" s="73"/>
      <c r="E114" s="71"/>
      <c r="F114" s="58"/>
      <c r="G114" s="58"/>
    </row>
    <row r="115" spans="1:7" s="15" customFormat="1" ht="12" x14ac:dyDescent="0.2">
      <c r="A115" s="66" t="s">
        <v>56</v>
      </c>
      <c r="B115" s="107">
        <v>694.24462417315499</v>
      </c>
      <c r="C115" s="108">
        <v>642.180877361547</v>
      </c>
      <c r="D115" s="72">
        <f>IFERROR(((B115/C115)-1)*100,IF(B115+C115&lt;&gt;0,100,0))</f>
        <v>8.1073337196704074</v>
      </c>
      <c r="E115" s="71"/>
      <c r="F115" s="107">
        <v>695.18493892770505</v>
      </c>
      <c r="G115" s="107">
        <v>693.93067218039801</v>
      </c>
    </row>
    <row r="116" spans="1:7" s="15" customFormat="1" ht="12" x14ac:dyDescent="0.2">
      <c r="A116" s="66" t="s">
        <v>57</v>
      </c>
      <c r="B116" s="107">
        <v>909.56348448611197</v>
      </c>
      <c r="C116" s="108">
        <v>841.07605496389704</v>
      </c>
      <c r="D116" s="72">
        <f>IFERROR(((B116/C116)-1)*100,IF(B116+C116&lt;&gt;0,100,0))</f>
        <v>8.1428343035107265</v>
      </c>
      <c r="E116" s="71"/>
      <c r="F116" s="107">
        <v>911.70906348760104</v>
      </c>
      <c r="G116" s="107">
        <v>909.05299405214998</v>
      </c>
    </row>
    <row r="117" spans="1:7" s="15" customFormat="1" ht="12" x14ac:dyDescent="0.2">
      <c r="A117" s="66" t="s">
        <v>59</v>
      </c>
      <c r="B117" s="107">
        <v>1031.2391011556699</v>
      </c>
      <c r="C117" s="108">
        <v>971.88608177809499</v>
      </c>
      <c r="D117" s="72">
        <f>IFERROR(((B117/C117)-1)*100,IF(B117+C117&lt;&gt;0,100,0))</f>
        <v>6.1069934522559155</v>
      </c>
      <c r="E117" s="71"/>
      <c r="F117" s="107">
        <v>1035.77989940306</v>
      </c>
      <c r="G117" s="107">
        <v>1030.1433589153401</v>
      </c>
    </row>
    <row r="118" spans="1:7" s="15" customFormat="1" ht="12" x14ac:dyDescent="0.2">
      <c r="A118" s="66" t="s">
        <v>58</v>
      </c>
      <c r="B118" s="107">
        <v>946.28341522707296</v>
      </c>
      <c r="C118" s="108">
        <v>914.10297696695204</v>
      </c>
      <c r="D118" s="72">
        <f>IFERROR(((B118/C118)-1)*100,IF(B118+C118&lt;&gt;0,100,0))</f>
        <v>3.5204390611326408</v>
      </c>
      <c r="E118" s="71"/>
      <c r="F118" s="107">
        <v>951.35798821932997</v>
      </c>
      <c r="G118" s="107">
        <v>945.061018002286</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185</v>
      </c>
      <c r="C127" s="53">
        <v>122</v>
      </c>
      <c r="D127" s="72">
        <f>IFERROR(((B127/C127)-1)*100,IF(B127+C127&lt;&gt;0,100,0))</f>
        <v>51.639344262295083</v>
      </c>
      <c r="E127" s="53">
        <v>17862</v>
      </c>
      <c r="F127" s="53">
        <v>13104</v>
      </c>
      <c r="G127" s="72">
        <f>IFERROR(((E127/F127)-1)*100,IF(E127+F127&lt;&gt;0,100,0))</f>
        <v>36.30952380952381</v>
      </c>
    </row>
    <row r="128" spans="1:7" s="15" customFormat="1" ht="12" x14ac:dyDescent="0.2">
      <c r="A128" s="66" t="s">
        <v>74</v>
      </c>
      <c r="B128" s="54">
        <v>4</v>
      </c>
      <c r="C128" s="53">
        <v>5</v>
      </c>
      <c r="D128" s="72">
        <f>IFERROR(((B128/C128)-1)*100,IF(B128+C128&lt;&gt;0,100,0))</f>
        <v>-19.999999999999996</v>
      </c>
      <c r="E128" s="53">
        <v>356</v>
      </c>
      <c r="F128" s="53">
        <v>376</v>
      </c>
      <c r="G128" s="72">
        <f>IFERROR(((E128/F128)-1)*100,IF(E128+F128&lt;&gt;0,100,0))</f>
        <v>-5.3191489361702153</v>
      </c>
    </row>
    <row r="129" spans="1:7" s="25" customFormat="1" ht="12" x14ac:dyDescent="0.2">
      <c r="A129" s="68" t="s">
        <v>34</v>
      </c>
      <c r="B129" s="69">
        <f>SUM(B126:B128)</f>
        <v>189</v>
      </c>
      <c r="C129" s="69">
        <f>SUM(C126:C128)</f>
        <v>127</v>
      </c>
      <c r="D129" s="72">
        <f>IFERROR(((B129/C129)-1)*100,IF(B129+C129&lt;&gt;0,100,0))</f>
        <v>48.818897637795274</v>
      </c>
      <c r="E129" s="69">
        <f>SUM(E126:E128)</f>
        <v>18224</v>
      </c>
      <c r="F129" s="69">
        <f>SUM(F126:F128)</f>
        <v>13488</v>
      </c>
      <c r="G129" s="72">
        <f>IFERROR(((E129/F129)-1)*100,IF(E129+F129&lt;&gt;0,100,0))</f>
        <v>35.112692763938313</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41</v>
      </c>
      <c r="D132" s="72">
        <f>IFERROR(((B132/C132)-1)*100,IF(B132+C132&lt;&gt;0,100,0))</f>
        <v>-100</v>
      </c>
      <c r="E132" s="53">
        <v>639</v>
      </c>
      <c r="F132" s="53">
        <v>202</v>
      </c>
      <c r="G132" s="72">
        <f>IFERROR(((E132/F132)-1)*100,IF(E132+F132&lt;&gt;0,100,0))</f>
        <v>216.33663366336634</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41</v>
      </c>
      <c r="D134" s="72">
        <f>IFERROR(((B134/C134)-1)*100,IF(B134+C134&lt;&gt;0,100,0))</f>
        <v>-100</v>
      </c>
      <c r="E134" s="69">
        <f>SUM(E132:E133)</f>
        <v>639</v>
      </c>
      <c r="F134" s="69">
        <f>SUM(F132:F133)</f>
        <v>202</v>
      </c>
      <c r="G134" s="72">
        <f>IFERROR(((E134/F134)-1)*100,IF(E134+F134&lt;&gt;0,100,0))</f>
        <v>216.33663366336634</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110802</v>
      </c>
      <c r="C138" s="53">
        <v>26330</v>
      </c>
      <c r="D138" s="72">
        <f>IFERROR(((B138/C138)-1)*100,IF(B138+C138&lt;&gt;0,100,0))</f>
        <v>320.8203570072161</v>
      </c>
      <c r="E138" s="53">
        <v>15697477</v>
      </c>
      <c r="F138" s="53">
        <v>13173802</v>
      </c>
      <c r="G138" s="72">
        <f>IFERROR(((E138/F138)-1)*100,IF(E138+F138&lt;&gt;0,100,0))</f>
        <v>19.156770384130574</v>
      </c>
    </row>
    <row r="139" spans="1:7" s="15" customFormat="1" ht="12" x14ac:dyDescent="0.2">
      <c r="A139" s="66" t="s">
        <v>74</v>
      </c>
      <c r="B139" s="54">
        <v>4</v>
      </c>
      <c r="C139" s="53">
        <v>171</v>
      </c>
      <c r="D139" s="72">
        <f>IFERROR(((B139/C139)-1)*100,IF(B139+C139&lt;&gt;0,100,0))</f>
        <v>-97.660818713450297</v>
      </c>
      <c r="E139" s="53">
        <v>15568</v>
      </c>
      <c r="F139" s="53">
        <v>16414</v>
      </c>
      <c r="G139" s="72">
        <f>IFERROR(((E139/F139)-1)*100,IF(E139+F139&lt;&gt;0,100,0))</f>
        <v>-5.1541367125624511</v>
      </c>
    </row>
    <row r="140" spans="1:7" s="15" customFormat="1" ht="12" x14ac:dyDescent="0.2">
      <c r="A140" s="68" t="s">
        <v>34</v>
      </c>
      <c r="B140" s="69">
        <f>SUM(B137:B139)</f>
        <v>110806</v>
      </c>
      <c r="C140" s="69">
        <f>SUM(C137:C139)</f>
        <v>26501</v>
      </c>
      <c r="D140" s="72">
        <f>IFERROR(((B140/C140)-1)*100,IF(B140+C140&lt;&gt;0,100,0))</f>
        <v>318.12007094071919</v>
      </c>
      <c r="E140" s="69">
        <f>SUM(E137:E139)</f>
        <v>15713875</v>
      </c>
      <c r="F140" s="69">
        <f>SUM(F137:F139)</f>
        <v>13190638</v>
      </c>
      <c r="G140" s="72">
        <f>IFERROR(((E140/F140)-1)*100,IF(E140+F140&lt;&gt;0,100,0))</f>
        <v>19.128998915746152</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23932</v>
      </c>
      <c r="D143" s="72">
        <f>IFERROR(((B143/C143)-1)*100,)</f>
        <v>-100</v>
      </c>
      <c r="E143" s="53">
        <v>439632</v>
      </c>
      <c r="F143" s="53">
        <v>211273</v>
      </c>
      <c r="G143" s="72">
        <f>IFERROR(((E143/F143)-1)*100,)</f>
        <v>108.08716684100665</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23932</v>
      </c>
      <c r="D145" s="72">
        <f>IFERROR(((B145/C145)-1)*100,)</f>
        <v>-100</v>
      </c>
      <c r="E145" s="69">
        <f>SUM(E143:E144)</f>
        <v>439632</v>
      </c>
      <c r="F145" s="69">
        <f>SUM(F143:F144)</f>
        <v>211273</v>
      </c>
      <c r="G145" s="72">
        <f>IFERROR(((E145/F145)-1)*100,)</f>
        <v>108.08716684100665</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9796112.7678100001</v>
      </c>
      <c r="C149" s="53">
        <v>2280611.6809999999</v>
      </c>
      <c r="D149" s="72">
        <f>IFERROR(((B149/C149)-1)*100,IF(B149+C149&lt;&gt;0,100,0))</f>
        <v>329.53883159603095</v>
      </c>
      <c r="E149" s="53">
        <v>1360423895.9827001</v>
      </c>
      <c r="F149" s="53">
        <v>1162629502.49365</v>
      </c>
      <c r="G149" s="72">
        <f>IFERROR(((E149/F149)-1)*100,IF(E149+F149&lt;&gt;0,100,0))</f>
        <v>17.012676270885407</v>
      </c>
    </row>
    <row r="150" spans="1:7" x14ac:dyDescent="0.2">
      <c r="A150" s="66" t="s">
        <v>74</v>
      </c>
      <c r="B150" s="54">
        <v>36629.49</v>
      </c>
      <c r="C150" s="53">
        <v>641744.48</v>
      </c>
      <c r="D150" s="72">
        <f>IFERROR(((B150/C150)-1)*100,IF(B150+C150&lt;&gt;0,100,0))</f>
        <v>-94.292200222742864</v>
      </c>
      <c r="E150" s="53">
        <v>102756242.81</v>
      </c>
      <c r="F150" s="53">
        <v>106994520.84999999</v>
      </c>
      <c r="G150" s="72">
        <f>IFERROR(((E150/F150)-1)*100,IF(E150+F150&lt;&gt;0,100,0))</f>
        <v>-3.9612103557543965</v>
      </c>
    </row>
    <row r="151" spans="1:7" s="15" customFormat="1" ht="12" x14ac:dyDescent="0.2">
      <c r="A151" s="68" t="s">
        <v>34</v>
      </c>
      <c r="B151" s="69">
        <f>SUM(B148:B150)</f>
        <v>9832742.2578100003</v>
      </c>
      <c r="C151" s="69">
        <f>SUM(C148:C150)</f>
        <v>2922356.1609999998</v>
      </c>
      <c r="D151" s="72">
        <f>IFERROR(((B151/C151)-1)*100,IF(B151+C151&lt;&gt;0,100,0))</f>
        <v>236.46625243807856</v>
      </c>
      <c r="E151" s="69">
        <f>SUM(E148:E150)</f>
        <v>1463199217.5502</v>
      </c>
      <c r="F151" s="69">
        <f>SUM(F148:F150)</f>
        <v>1269633865.5906498</v>
      </c>
      <c r="G151" s="72">
        <f>IFERROR(((E151/F151)-1)*100,IF(E151+F151&lt;&gt;0,100,0))</f>
        <v>15.245761569970483</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56913.529000000002</v>
      </c>
      <c r="D154" s="72">
        <f>IFERROR(((B154/C154)-1)*100,IF(B154+C154&lt;&gt;0,100,0))</f>
        <v>-100</v>
      </c>
      <c r="E154" s="53">
        <v>520920.9472918</v>
      </c>
      <c r="F154" s="53">
        <v>427979.05404999998</v>
      </c>
      <c r="G154" s="72">
        <f>IFERROR(((E154/F154)-1)*100,IF(E154+F154&lt;&gt;0,100,0))</f>
        <v>21.716458401943605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56913.529000000002</v>
      </c>
      <c r="D156" s="72">
        <f>IFERROR(((B156/C156)-1)*100,IF(B156+C156&lt;&gt;0,100,0))</f>
        <v>-100</v>
      </c>
      <c r="E156" s="69">
        <f>SUM(E154:E155)</f>
        <v>520920.9472918</v>
      </c>
      <c r="F156" s="69">
        <f>SUM(F154:F155)</f>
        <v>427979.05404999998</v>
      </c>
      <c r="G156" s="72">
        <f>IFERROR(((E156/F156)-1)*100,IF(E156+F156&lt;&gt;0,100,0))</f>
        <v>21.716458401943605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1341767</v>
      </c>
      <c r="C160" s="53">
        <v>1342475</v>
      </c>
      <c r="D160" s="72">
        <f>IFERROR(((B160/C160)-1)*100,IF(B160+C160&lt;&gt;0,100,0))</f>
        <v>-5.2738412260933121E-2</v>
      </c>
      <c r="E160" s="65"/>
      <c r="F160" s="65"/>
      <c r="G160" s="52"/>
    </row>
    <row r="161" spans="1:7" s="15" customFormat="1" ht="12" x14ac:dyDescent="0.2">
      <c r="A161" s="66" t="s">
        <v>74</v>
      </c>
      <c r="B161" s="54">
        <v>1433</v>
      </c>
      <c r="C161" s="53">
        <v>1623</v>
      </c>
      <c r="D161" s="72">
        <f>IFERROR(((B161/C161)-1)*100,IF(B161+C161&lt;&gt;0,100,0))</f>
        <v>-11.706715958102276</v>
      </c>
      <c r="E161" s="65"/>
      <c r="F161" s="65"/>
      <c r="G161" s="52"/>
    </row>
    <row r="162" spans="1:7" s="25" customFormat="1" ht="12" x14ac:dyDescent="0.2">
      <c r="A162" s="68" t="s">
        <v>34</v>
      </c>
      <c r="B162" s="69">
        <f>SUM(B159:B161)</f>
        <v>1343200</v>
      </c>
      <c r="C162" s="69">
        <f>SUM(C159:C161)</f>
        <v>1344513</v>
      </c>
      <c r="D162" s="72">
        <f>IFERROR(((B162/C162)-1)*100,IF(B162+C162&lt;&gt;0,100,0))</f>
        <v>-9.765617736682275E-2</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157799</v>
      </c>
      <c r="C165" s="53">
        <v>22835</v>
      </c>
      <c r="D165" s="72">
        <f>IFERROR(((B165/C165)-1)*100,IF(B165+C165&lt;&gt;0,100,0))</f>
        <v>591.04007006787822</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157799</v>
      </c>
      <c r="C167" s="69">
        <f>SUM(C165:C166)</f>
        <v>22835</v>
      </c>
      <c r="D167" s="72">
        <f>IFERROR(((B167/C167)-1)*100,IF(B167+C167&lt;&gt;0,100,0))</f>
        <v>591.04007006787822</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24078</v>
      </c>
      <c r="C175" s="87">
        <v>33296</v>
      </c>
      <c r="D175" s="72">
        <f>IFERROR(((B175/C175)-1)*100,IF(B175+C175&lt;&gt;0,100,0))</f>
        <v>-27.685007208073042</v>
      </c>
      <c r="E175" s="87">
        <v>1098832</v>
      </c>
      <c r="F175" s="87">
        <v>908626</v>
      </c>
      <c r="G175" s="72">
        <f>IFERROR(((E175/F175)-1)*100,IF(E175+F175&lt;&gt;0,100,0))</f>
        <v>20.933365323026187</v>
      </c>
    </row>
    <row r="176" spans="1:7" x14ac:dyDescent="0.2">
      <c r="A176" s="66" t="s">
        <v>32</v>
      </c>
      <c r="B176" s="86">
        <v>150016</v>
      </c>
      <c r="C176" s="87">
        <v>164774</v>
      </c>
      <c r="D176" s="72">
        <f t="shared" ref="D176:D178" si="5">IFERROR(((B176/C176)-1)*100,IF(B176+C176&lt;&gt;0,100,0))</f>
        <v>-8.956510129025208</v>
      </c>
      <c r="E176" s="87">
        <v>5919118</v>
      </c>
      <c r="F176" s="87">
        <v>5673818</v>
      </c>
      <c r="G176" s="72">
        <f>IFERROR(((E176/F176)-1)*100,IF(E176+F176&lt;&gt;0,100,0))</f>
        <v>4.3233674397028521</v>
      </c>
    </row>
    <row r="177" spans="1:7" x14ac:dyDescent="0.2">
      <c r="A177" s="66" t="s">
        <v>92</v>
      </c>
      <c r="B177" s="86">
        <v>55541951.492349997</v>
      </c>
      <c r="C177" s="87">
        <v>78727949.392008007</v>
      </c>
      <c r="D177" s="72">
        <f t="shared" si="5"/>
        <v>-29.450783462183907</v>
      </c>
      <c r="E177" s="87">
        <v>2365957141.92276</v>
      </c>
      <c r="F177" s="87">
        <v>2443634430.2351599</v>
      </c>
      <c r="G177" s="72">
        <f>IFERROR(((E177/F177)-1)*100,IF(E177+F177&lt;&gt;0,100,0))</f>
        <v>-3.1787605932907415</v>
      </c>
    </row>
    <row r="178" spans="1:7" x14ac:dyDescent="0.2">
      <c r="A178" s="66" t="s">
        <v>93</v>
      </c>
      <c r="B178" s="86">
        <v>255472</v>
      </c>
      <c r="C178" s="87">
        <v>251982</v>
      </c>
      <c r="D178" s="72">
        <f t="shared" si="5"/>
        <v>1.3850195648895447</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946</v>
      </c>
      <c r="C181" s="87">
        <v>1534</v>
      </c>
      <c r="D181" s="72">
        <f t="shared" ref="D181:D184" si="6">IFERROR(((B181/C181)-1)*100,IF(B181+C181&lt;&gt;0,100,0))</f>
        <v>-38.331160365058672</v>
      </c>
      <c r="E181" s="87">
        <v>30230</v>
      </c>
      <c r="F181" s="87">
        <v>35576</v>
      </c>
      <c r="G181" s="72">
        <f t="shared" ref="G181" si="7">IFERROR(((E181/F181)-1)*100,IF(E181+F181&lt;&gt;0,100,0))</f>
        <v>-15.026984483921746</v>
      </c>
    </row>
    <row r="182" spans="1:7" x14ac:dyDescent="0.2">
      <c r="A182" s="66" t="s">
        <v>32</v>
      </c>
      <c r="B182" s="86">
        <v>10866</v>
      </c>
      <c r="C182" s="87">
        <v>19376</v>
      </c>
      <c r="D182" s="72">
        <f t="shared" si="6"/>
        <v>-43.920313790255982</v>
      </c>
      <c r="E182" s="87">
        <v>363630</v>
      </c>
      <c r="F182" s="87">
        <v>489366</v>
      </c>
      <c r="G182" s="72">
        <f t="shared" ref="G182" si="8">IFERROR(((E182/F182)-1)*100,IF(E182+F182&lt;&gt;0,100,0))</f>
        <v>-25.693652603572779</v>
      </c>
    </row>
    <row r="183" spans="1:7" x14ac:dyDescent="0.2">
      <c r="A183" s="66" t="s">
        <v>92</v>
      </c>
      <c r="B183" s="86">
        <v>159661.96090000001</v>
      </c>
      <c r="C183" s="87">
        <v>316887.24501999997</v>
      </c>
      <c r="D183" s="72">
        <f t="shared" si="6"/>
        <v>-49.615529369153641</v>
      </c>
      <c r="E183" s="87">
        <v>4665910.7467400003</v>
      </c>
      <c r="F183" s="87">
        <v>9540485.4559000004</v>
      </c>
      <c r="G183" s="72">
        <f t="shared" ref="G183" si="9">IFERROR(((E183/F183)-1)*100,IF(E183+F183&lt;&gt;0,100,0))</f>
        <v>-51.09357098957139</v>
      </c>
    </row>
    <row r="184" spans="1:7" x14ac:dyDescent="0.2">
      <c r="A184" s="66" t="s">
        <v>93</v>
      </c>
      <c r="B184" s="86">
        <v>85884</v>
      </c>
      <c r="C184" s="87">
        <v>121864</v>
      </c>
      <c r="D184" s="72">
        <f t="shared" si="6"/>
        <v>-29.52471607693823</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2023-11-13T06:57:17Z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