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AC3DC11D-08B7-4F99-9393-A0FBACB7804E}" xr6:coauthVersionLast="47" xr6:coauthVersionMax="47" xr10:uidLastSave="{00000000-0000-0000-0000-000000000000}"/>
  <bookViews>
    <workbookView xWindow="780" yWindow="780" windowWidth="12960" windowHeight="895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<sst xmlns="http://schemas.openxmlformats.org/spreadsheetml/2006/main" count="270" uniqueCount="102">
  <si>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</si>
  <si>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</si>
  <si>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</si>
  <si>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</si>
  <si>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</si>
  <si>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</si>
  <si>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</si>
  <si>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</si>
  <si>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</si>
  <si>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</si>
  <si>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</si>
  <si>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</si>
  <si>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</si>
  <si>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</si>
  <si>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</si>
  <si>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</si>
  <si>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</si>
  <si>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</si>
  <si>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</si>
  <si>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</si>
  <si>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</si>
  <si>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</si>
  <si>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</si>
  <si>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</si>
  <si>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</si>
  <si>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</si>
  <si>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</si>
  <si>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</si>
  <si>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</si>
  <si>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</si>
  <si>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</si>
  <si>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</si>
  <si>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</si>
  <si>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</si>
  <si>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</si>
  <si>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</si>
  <si>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</si>
  <si>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</si>
  <si>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</si>
  <si>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</si>
  <si>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</si>
  <si>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</si>
  <si>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</si>
  <si>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</si>
  <si>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</si>
  <si>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</si>
  <si>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</si>
  <si>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</si>
  <si>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</si>
  <si>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</si>
  <si>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</si>
  <si>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</si>
  <si>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</si>
  <si>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</si>
  <si>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</si>
  <si>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</si>
  <si>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</si>
  <si>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</si>
  <si>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</si>
  <si>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</si>
  <si>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</si>
  <si>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</si>
  <si>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</si>
  <si>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</si>
  <si>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</si>
  <si>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</si>
  <si>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</si>
  <si>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</si>
  <si>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</si>
  <si>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</si>
  <si>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</si>
  <si>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</si>
  <si>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</si>
  <si>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</si>
  <si>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</si>
  <si>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</si>
  <si>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</si>
  <si>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</si>
  <si>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</si>
  <si>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</si>
  <si>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</si>
  <si>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</si>
  <si>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</si>
  <si>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</si>
  <si>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</si>
  <si>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</si>
  <si>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</si>
  <si>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</si>
  <si>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</si>
  <si>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</si>
  <si>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</si>
  <si>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</si>
  <si>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</si>
  <si>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</si>
  <si>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</si>
  <si>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</si>
  <si>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</si>
  <si>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</si>
  <si>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</si>
  <si>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17 November 2023</t>
  </si>
  <si>
    <t>17.11.2023</t>
  </si>
  <si>
    <t>18.11.2022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</si>
</sst>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09">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zoomScaleNormal="100" zoomScalePageLayoutView="70" workbookViewId="0">
      <selection activeCell="A6" sqref="A6:G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88" t="s">
        <v>98</v>
      </c>
      <c r="B2" s="88"/>
      <c r="C2" s="88"/>
      <c r="D2" s="88"/>
      <c r="E2" s="88"/>
      <c r="F2" s="88"/>
      <c r="G2" s="88"/>
    </row>
    <row r="3" spans="1:7" ht="15" x14ac:dyDescent="0.2">
      <c r="A3" s="89" t="s">
        <v>99</v>
      </c>
      <c r="B3" s="89"/>
      <c r="C3" s="89"/>
      <c r="D3" s="89"/>
      <c r="E3" s="89"/>
      <c r="F3" s="89"/>
      <c r="G3" s="89"/>
    </row>
    <row r="4" spans="1:7" x14ac:dyDescent="0.2">
      <c r="B4" s="3"/>
      <c r="C4" s="3"/>
      <c r="D4" s="3"/>
      <c r="E4" s="3"/>
      <c r="G4" s="18"/>
    </row>
    <row r="5" spans="1:7" x14ac:dyDescent="0.2">
      <c r="A5" s="3"/>
      <c r="B5" s="17"/>
      <c r="C5" s="17"/>
      <c r="D5" s="17"/>
      <c r="E5" s="3"/>
      <c r="F5" s="3"/>
      <c r="G5" s="3"/>
    </row>
    <row r="6" spans="1:7" ht="15.75" x14ac:dyDescent="0.25">
      <c r="A6" s="90" t="s">
        <v>69</v>
      </c>
      <c r="B6" s="90"/>
      <c r="C6" s="90"/>
      <c r="D6" s="90"/>
      <c r="E6" s="90"/>
      <c r="F6" s="90"/>
      <c r="G6" s="90"/>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100</v>
      </c>
      <c r="C10" s="40" t="s">
        <v>101</v>
      </c>
      <c r="D10" s="26" t="s">
        <v>0</v>
      </c>
      <c r="E10" s="102">
        <v>2023</v>
      </c>
      <c r="F10" s="102">
        <v>2022</v>
      </c>
      <c r="G10" s="26" t="s">
        <v>7</v>
      </c>
    </row>
    <row r="11" spans="1:7" s="15" customFormat="1" ht="12" x14ac:dyDescent="0.2">
      <c r="A11" s="51" t="s">
        <v>8</v>
      </c>
      <c r="B11" s="54">
        <v>1877042</v>
      </c>
      <c r="C11" s="54">
        <v>1729724</v>
      </c>
      <c r="D11" s="72">
        <f>IFERROR(((B11/C11)-1)*100,IF(B11+C11&lt;&gt;0,100,0))</f>
        <v>8.5168500870659081</v>
      </c>
      <c r="E11" s="54">
        <v>71427285</v>
      </c>
      <c r="F11" s="54">
        <v>73129784</v>
      </c>
      <c r="G11" s="72">
        <f>IFERROR(((E11/F11)-1)*100,IF(E11+F11&lt;&gt;0,100,0))</f>
        <v>-2.3280514543841724</v>
      </c>
    </row>
    <row r="12" spans="1:7" s="15" customFormat="1" ht="12" x14ac:dyDescent="0.2">
      <c r="A12" s="51" t="s">
        <v>9</v>
      </c>
      <c r="B12" s="54">
        <v>1695279.0519999999</v>
      </c>
      <c r="C12" s="54">
        <v>1560163.0870000001</v>
      </c>
      <c r="D12" s="72">
        <f>IFERROR(((B12/C12)-1)*100,IF(B12+C12&lt;&gt;0,100,0))</f>
        <v>8.6603744266127372</v>
      </c>
      <c r="E12" s="54">
        <v>67469886.392000005</v>
      </c>
      <c r="F12" s="54">
        <v>73581272.681999996</v>
      </c>
      <c r="G12" s="72">
        <f>IFERROR(((E12/F12)-1)*100,IF(E12+F12&lt;&gt;0,100,0))</f>
        <v>-8.3056273250557755</v>
      </c>
    </row>
    <row r="13" spans="1:7" s="15" customFormat="1" ht="12" x14ac:dyDescent="0.2">
      <c r="A13" s="51" t="s">
        <v>10</v>
      </c>
      <c r="B13" s="54">
        <v>98455567.953222901</v>
      </c>
      <c r="C13" s="54">
        <v>118568033.22006901</v>
      </c>
      <c r="D13" s="72">
        <f>IFERROR(((B13/C13)-1)*100,IF(B13+C13&lt;&gt;0,100,0))</f>
        <v>-16.962805842883665</v>
      </c>
      <c r="E13" s="54">
        <v>4772866942.7856197</v>
      </c>
      <c r="F13" s="54">
        <v>5339702909.11483</v>
      </c>
      <c r="G13" s="72">
        <f>IFERROR(((E13/F13)-1)*100,IF(E13+F13&lt;&gt;0,100,0))</f>
        <v>-10.615496329610885</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396</v>
      </c>
      <c r="C16" s="54">
        <v>395</v>
      </c>
      <c r="D16" s="72">
        <f>IFERROR(((B16/C16)-1)*100,IF(B16+C16&lt;&gt;0,100,0))</f>
        <v>0.25316455696202667</v>
      </c>
      <c r="E16" s="54">
        <v>16808</v>
      </c>
      <c r="F16" s="54">
        <v>18245</v>
      </c>
      <c r="G16" s="72">
        <f>IFERROR(((E16/F16)-1)*100,IF(E16+F16&lt;&gt;0,100,0))</f>
        <v>-7.8761304466977267</v>
      </c>
    </row>
    <row r="17" spans="1:7" s="15" customFormat="1" ht="12" x14ac:dyDescent="0.2">
      <c r="A17" s="51" t="s">
        <v>9</v>
      </c>
      <c r="B17" s="54">
        <v>190550.53400000001</v>
      </c>
      <c r="C17" s="54">
        <v>131813.66500000001</v>
      </c>
      <c r="D17" s="72">
        <f>IFERROR(((B17/C17)-1)*100,IF(B17+C17&lt;&gt;0,100,0))</f>
        <v>44.560530958607373</v>
      </c>
      <c r="E17" s="54">
        <v>7411651.4610000001</v>
      </c>
      <c r="F17" s="54">
        <v>7500836.2620000001</v>
      </c>
      <c r="G17" s="72">
        <f>IFERROR(((E17/F17)-1)*100,IF(E17+F17&lt;&gt;0,100,0))</f>
        <v>-1.1889981048089138</v>
      </c>
    </row>
    <row r="18" spans="1:7" s="15" customFormat="1" ht="12" x14ac:dyDescent="0.2">
      <c r="A18" s="51" t="s">
        <v>10</v>
      </c>
      <c r="B18" s="54">
        <v>8733081.9947229195</v>
      </c>
      <c r="C18" s="54">
        <v>9795277.7644044999</v>
      </c>
      <c r="D18" s="72">
        <f>IFERROR(((B18/C18)-1)*100,IF(B18+C18&lt;&gt;0,100,0))</f>
        <v>-10.843957621513722</v>
      </c>
      <c r="E18" s="54">
        <v>422134276.28253198</v>
      </c>
      <c r="F18" s="54">
        <v>521324331.93836498</v>
      </c>
      <c r="G18" s="72">
        <f>IFERROR(((E18/F18)-1)*100,IF(E18+F18&lt;&gt;0,100,0))</f>
        <v>-19.026554023870123</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100</v>
      </c>
      <c r="C23" s="40" t="s">
        <v>101</v>
      </c>
      <c r="D23" s="26" t="s">
        <v>13</v>
      </c>
      <c r="E23" s="102">
        <v>2023</v>
      </c>
      <c r="F23" s="102">
        <v>2022</v>
      </c>
      <c r="G23" s="26" t="s">
        <v>13</v>
      </c>
    </row>
    <row r="24" spans="1:7" s="15" customFormat="1" ht="12" x14ac:dyDescent="0.2">
      <c r="A24" s="51" t="s">
        <v>14</v>
      </c>
      <c r="B24" s="53">
        <v>12352549.69722</v>
      </c>
      <c r="C24" s="53">
        <v>17501967.447859999</v>
      </c>
      <c r="D24" s="52">
        <f>B24-C24</f>
        <v>-5149417.7506399993</v>
      </c>
      <c r="E24" s="54">
        <v>658134374.62731004</v>
      </c>
      <c r="F24" s="54">
        <v>832166759.93028998</v>
      </c>
      <c r="G24" s="52">
        <f>E24-F24</f>
        <v>-174032385.30297995</v>
      </c>
    </row>
    <row r="25" spans="1:7" s="15" customFormat="1" ht="12" x14ac:dyDescent="0.2">
      <c r="A25" s="55" t="s">
        <v>15</v>
      </c>
      <c r="B25" s="53">
        <v>16100847.79046</v>
      </c>
      <c r="C25" s="53">
        <v>17882886.62517</v>
      </c>
      <c r="D25" s="52">
        <f>B25-C25</f>
        <v>-1782038.8347100001</v>
      </c>
      <c r="E25" s="54">
        <v>772394382.53974998</v>
      </c>
      <c r="F25" s="54">
        <v>898132613.63181996</v>
      </c>
      <c r="G25" s="52">
        <f>E25-F25</f>
        <v>-125738231.09206998</v>
      </c>
    </row>
    <row r="26" spans="1:7" s="25" customFormat="1" ht="12" x14ac:dyDescent="0.2">
      <c r="A26" s="56" t="s">
        <v>16</v>
      </c>
      <c r="B26" s="57">
        <f>B24-B25</f>
        <v>-3748298.0932400003</v>
      </c>
      <c r="C26" s="57">
        <f>C24-C25</f>
        <v>-380919.17731000111</v>
      </c>
      <c r="D26" s="57"/>
      <c r="E26" s="57">
        <f>E24-E25</f>
        <v>-114260007.91243994</v>
      </c>
      <c r="F26" s="57">
        <f>F24-F25</f>
        <v>-65965853.70152998</v>
      </c>
      <c r="G26" s="58"/>
    </row>
    <row r="27" spans="1:7" s="10" customFormat="1" x14ac:dyDescent="0.2">
      <c r="A27" s="91" t="s">
        <v>67</v>
      </c>
      <c r="B27" s="91"/>
      <c r="C27" s="91"/>
      <c r="D27" s="91"/>
      <c r="E27" s="91"/>
      <c r="F27" s="91"/>
      <c r="G27" s="91"/>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100</v>
      </c>
      <c r="C32" s="40" t="s">
        <v>101</v>
      </c>
      <c r="D32" s="26" t="s">
        <v>7</v>
      </c>
      <c r="E32" s="26"/>
      <c r="F32" s="26" t="s">
        <v>20</v>
      </c>
      <c r="G32" s="26" t="s">
        <v>21</v>
      </c>
    </row>
    <row r="33" spans="1:7" s="15" customFormat="1" ht="12" x14ac:dyDescent="0.2">
      <c r="A33" s="51" t="s">
        <v>22</v>
      </c>
      <c r="B33" s="103">
        <v>73920.745103399997</v>
      </c>
      <c r="C33" s="103">
        <v>72576.862793320004</v>
      </c>
      <c r="D33" s="72">
        <f t="shared" ref="D33:D42" si="0">IFERROR(((B33/C33)-1)*100,IF(B33+C33&lt;&gt;0,100,0))</f>
        <v>1.8516676780409025</v>
      </c>
      <c r="E33" s="51"/>
      <c r="F33" s="103">
        <v>75388.639999999999</v>
      </c>
      <c r="G33" s="103">
        <v>71393.3</v>
      </c>
    </row>
    <row r="34" spans="1:7" s="15" customFormat="1" ht="12" x14ac:dyDescent="0.2">
      <c r="A34" s="51" t="s">
        <v>23</v>
      </c>
      <c r="B34" s="103">
        <v>74925.893035720001</v>
      </c>
      <c r="C34" s="103">
        <v>78281.268954200001</v>
      </c>
      <c r="D34" s="72">
        <f t="shared" si="0"/>
        <v>-4.2863075206958197</v>
      </c>
      <c r="E34" s="51"/>
      <c r="F34" s="103">
        <v>76499.56</v>
      </c>
      <c r="G34" s="103">
        <v>72615.740000000005</v>
      </c>
    </row>
    <row r="35" spans="1:7" s="15" customFormat="1" ht="12" x14ac:dyDescent="0.2">
      <c r="A35" s="51" t="s">
        <v>24</v>
      </c>
      <c r="B35" s="103">
        <v>69164.420084049998</v>
      </c>
      <c r="C35" s="103">
        <v>70986.355036590001</v>
      </c>
      <c r="D35" s="72">
        <f t="shared" si="0"/>
        <v>-2.5665988225496039</v>
      </c>
      <c r="E35" s="51"/>
      <c r="F35" s="103">
        <v>70286.09</v>
      </c>
      <c r="G35" s="103">
        <v>67442.47</v>
      </c>
    </row>
    <row r="36" spans="1:7" s="15" customFormat="1" ht="12" x14ac:dyDescent="0.2">
      <c r="A36" s="51" t="s">
        <v>25</v>
      </c>
      <c r="B36" s="103">
        <v>67925.667699090001</v>
      </c>
      <c r="C36" s="103">
        <v>66227.034356010001</v>
      </c>
      <c r="D36" s="72">
        <f t="shared" si="0"/>
        <v>2.5648639707295695</v>
      </c>
      <c r="E36" s="51"/>
      <c r="F36" s="103">
        <v>69318.19</v>
      </c>
      <c r="G36" s="103">
        <v>65374.8</v>
      </c>
    </row>
    <row r="37" spans="1:7" s="15" customFormat="1" ht="12" x14ac:dyDescent="0.2">
      <c r="A37" s="51" t="s">
        <v>79</v>
      </c>
      <c r="B37" s="103">
        <v>56369.74395358</v>
      </c>
      <c r="C37" s="103">
        <v>69922.902615760002</v>
      </c>
      <c r="D37" s="72">
        <f t="shared" si="0"/>
        <v>-19.383003501238004</v>
      </c>
      <c r="E37" s="51"/>
      <c r="F37" s="103">
        <v>57016.03</v>
      </c>
      <c r="G37" s="103">
        <v>52398.46</v>
      </c>
    </row>
    <row r="38" spans="1:7" s="15" customFormat="1" ht="12" x14ac:dyDescent="0.2">
      <c r="A38" s="51" t="s">
        <v>26</v>
      </c>
      <c r="B38" s="103">
        <v>101172.82741906001</v>
      </c>
      <c r="C38" s="103">
        <v>88013.935816750003</v>
      </c>
      <c r="D38" s="72">
        <f t="shared" si="0"/>
        <v>14.950918261066693</v>
      </c>
      <c r="E38" s="51"/>
      <c r="F38" s="103">
        <v>103279.77</v>
      </c>
      <c r="G38" s="103">
        <v>98675.38</v>
      </c>
    </row>
    <row r="39" spans="1:7" s="15" customFormat="1" ht="12" x14ac:dyDescent="0.2">
      <c r="A39" s="51" t="s">
        <v>27</v>
      </c>
      <c r="B39" s="103">
        <v>16770.496314029999</v>
      </c>
      <c r="C39" s="103">
        <v>16032.45854684</v>
      </c>
      <c r="D39" s="72">
        <f t="shared" si="0"/>
        <v>4.6033973207151524</v>
      </c>
      <c r="E39" s="51"/>
      <c r="F39" s="103">
        <v>17311.04</v>
      </c>
      <c r="G39" s="103">
        <v>16350.12</v>
      </c>
    </row>
    <row r="40" spans="1:7" s="15" customFormat="1" ht="12" x14ac:dyDescent="0.2">
      <c r="A40" s="51" t="s">
        <v>28</v>
      </c>
      <c r="B40" s="103">
        <v>101129.38988324</v>
      </c>
      <c r="C40" s="103">
        <v>89377.520315279995</v>
      </c>
      <c r="D40" s="72">
        <f t="shared" si="0"/>
        <v>13.14857419013773</v>
      </c>
      <c r="E40" s="51"/>
      <c r="F40" s="103">
        <v>103625.14</v>
      </c>
      <c r="G40" s="103">
        <v>98724.41</v>
      </c>
    </row>
    <row r="41" spans="1:7" s="15" customFormat="1" ht="12" x14ac:dyDescent="0.2">
      <c r="A41" s="51" t="s">
        <v>29</v>
      </c>
      <c r="B41" s="59"/>
      <c r="C41" s="59"/>
      <c r="D41" s="72">
        <f t="shared" si="0"/>
        <v>0</v>
      </c>
      <c r="E41" s="51"/>
      <c r="F41" s="59"/>
      <c r="G41" s="59"/>
    </row>
    <row r="42" spans="1:7" s="15" customFormat="1" ht="12" x14ac:dyDescent="0.2">
      <c r="A42" s="51" t="s">
        <v>78</v>
      </c>
      <c r="B42" s="103">
        <v>674.56024046000005</v>
      </c>
      <c r="C42" s="103">
        <v>1134.14676878</v>
      </c>
      <c r="D42" s="72">
        <f t="shared" si="0"/>
        <v>-40.522667874315466</v>
      </c>
      <c r="E42" s="51"/>
      <c r="F42" s="103">
        <v>684.1</v>
      </c>
      <c r="G42" s="103">
        <v>652.86</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100</v>
      </c>
      <c r="D47" s="26"/>
      <c r="E47" s="40" t="s">
        <v>101</v>
      </c>
      <c r="F47" s="26"/>
      <c r="G47" s="26" t="s">
        <v>7</v>
      </c>
    </row>
    <row r="48" spans="1:7" s="22" customFormat="1" ht="14.25" x14ac:dyDescent="0.2">
      <c r="A48" s="51" t="s">
        <v>30</v>
      </c>
      <c r="B48" s="61"/>
      <c r="C48" s="104">
        <v>18082.510928401702</v>
      </c>
      <c r="D48" s="59"/>
      <c r="E48" s="104">
        <v>20856.773935472</v>
      </c>
      <c r="F48" s="59"/>
      <c r="G48" s="72">
        <f>IFERROR(((C48/E48)-1)*100,IF(C48+E48&lt;&gt;0,100,0))</f>
        <v>-13.301496270005552</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5">
        <v>997</v>
      </c>
      <c r="D54" s="62"/>
      <c r="E54" s="105">
        <v>270731</v>
      </c>
      <c r="F54" s="105">
        <v>25426870.600000001</v>
      </c>
      <c r="G54" s="105">
        <v>8149118.8799999999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94" t="s">
        <v>83</v>
      </c>
      <c r="B58" s="95"/>
      <c r="C58" s="95"/>
      <c r="D58" s="95"/>
      <c r="E58" s="95"/>
      <c r="F58" s="95"/>
      <c r="G58" s="95"/>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94" t="s">
        <v>84</v>
      </c>
      <c r="B61" s="94"/>
      <c r="C61" s="94"/>
      <c r="D61" s="94"/>
      <c r="E61" s="94"/>
      <c r="F61" s="94"/>
      <c r="G61" s="94"/>
    </row>
    <row r="62" spans="1:7" x14ac:dyDescent="0.2">
      <c r="A62" s="49"/>
      <c r="B62" s="46"/>
      <c r="C62" s="46"/>
      <c r="D62" s="45"/>
      <c r="E62" s="46"/>
      <c r="F62" s="44"/>
      <c r="G62" s="44"/>
    </row>
    <row r="63" spans="1:7" ht="15.75" x14ac:dyDescent="0.25">
      <c r="A63" s="93" t="s">
        <v>63</v>
      </c>
      <c r="B63" s="93"/>
      <c r="C63" s="93"/>
      <c r="D63" s="93"/>
      <c r="E63" s="93"/>
      <c r="F63" s="93"/>
      <c r="G63" s="93"/>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100</v>
      </c>
      <c r="C67" s="40" t="s">
        <v>101</v>
      </c>
      <c r="D67" s="26" t="s">
        <v>0</v>
      </c>
      <c r="E67" s="102">
        <v>2023</v>
      </c>
      <c r="F67" s="102">
        <v>2022</v>
      </c>
      <c r="G67" s="26" t="s">
        <v>7</v>
      </c>
    </row>
    <row r="68" spans="1:7" s="15" customFormat="1" ht="12" x14ac:dyDescent="0.2">
      <c r="A68" s="64" t="s">
        <v>53</v>
      </c>
      <c r="B68" s="54">
        <v>6179</v>
      </c>
      <c r="C68" s="53">
        <v>8190</v>
      </c>
      <c r="D68" s="72">
        <f>IFERROR(((B68/C68)-1)*100,IF(B68+C68&lt;&gt;0,100,0))</f>
        <v>-24.554334554334556</v>
      </c>
      <c r="E68" s="53">
        <v>297561</v>
      </c>
      <c r="F68" s="53">
        <v>300268</v>
      </c>
      <c r="G68" s="72">
        <f>IFERROR(((E68/F68)-1)*100,IF(E68+F68&lt;&gt;0,100,0))</f>
        <v>-0.9015279683482702</v>
      </c>
    </row>
    <row r="69" spans="1:7" s="15" customFormat="1" ht="12" x14ac:dyDescent="0.2">
      <c r="A69" s="66" t="s">
        <v>54</v>
      </c>
      <c r="B69" s="54">
        <v>263434098.78200001</v>
      </c>
      <c r="C69" s="53">
        <v>246795505.65200001</v>
      </c>
      <c r="D69" s="72">
        <f>IFERROR(((B69/C69)-1)*100,IF(B69+C69&lt;&gt;0,100,0))</f>
        <v>6.7418541865432724</v>
      </c>
      <c r="E69" s="53">
        <v>11042907680.950001</v>
      </c>
      <c r="F69" s="53">
        <v>9037862526.5939999</v>
      </c>
      <c r="G69" s="72">
        <f>IFERROR(((E69/F69)-1)*100,IF(E69+F69&lt;&gt;0,100,0))</f>
        <v>22.184948581106823</v>
      </c>
    </row>
    <row r="70" spans="1:7" s="15" customFormat="1" ht="12" x14ac:dyDescent="0.2">
      <c r="A70" s="66" t="s">
        <v>55</v>
      </c>
      <c r="B70" s="54">
        <v>256289555.48084</v>
      </c>
      <c r="C70" s="53">
        <v>228347621.59336001</v>
      </c>
      <c r="D70" s="72">
        <f>IFERROR(((B70/C70)-1)*100,IF(B70+C70&lt;&gt;0,100,0))</f>
        <v>12.236577588374796</v>
      </c>
      <c r="E70" s="53">
        <v>9921335214.0939407</v>
      </c>
      <c r="F70" s="53">
        <v>8616651913.7947407</v>
      </c>
      <c r="G70" s="72">
        <f>IFERROR(((E70/F70)-1)*100,IF(E70+F70&lt;&gt;0,100,0))</f>
        <v>15.141418190637147</v>
      </c>
    </row>
    <row r="71" spans="1:7" s="15" customFormat="1" ht="12" x14ac:dyDescent="0.2">
      <c r="A71" s="66" t="s">
        <v>94</v>
      </c>
      <c r="B71" s="72">
        <f>IFERROR(B69/B68/1000,)</f>
        <v>42.633775494740249</v>
      </c>
      <c r="C71" s="72">
        <f>IFERROR(C69/C68/1000,)</f>
        <v>30.133761373870577</v>
      </c>
      <c r="D71" s="72">
        <f>IFERROR(((B71/C71)-1)*100,IF(B71+C71&lt;&gt;0,100,0))</f>
        <v>41.481758502636247</v>
      </c>
      <c r="E71" s="72">
        <f>IFERROR(E69/E68/1000,)</f>
        <v>37.111408017011641</v>
      </c>
      <c r="F71" s="72">
        <f>IFERROR(F69/F68/1000,)</f>
        <v>30.099319696384562</v>
      </c>
      <c r="G71" s="72">
        <f>IFERROR(((E71/F71)-1)*100,IF(E71+F71&lt;&gt;0,100,0))</f>
        <v>23.296501021813288</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2434</v>
      </c>
      <c r="C74" s="53">
        <v>2933</v>
      </c>
      <c r="D74" s="72">
        <f>IFERROR(((B74/C74)-1)*100,IF(B74+C74&lt;&gt;0,100,0))</f>
        <v>-17.013296965564273</v>
      </c>
      <c r="E74" s="53">
        <v>125676</v>
      </c>
      <c r="F74" s="53">
        <v>125287</v>
      </c>
      <c r="G74" s="72">
        <f>IFERROR(((E74/F74)-1)*100,IF(E74+F74&lt;&gt;0,100,0))</f>
        <v>0.31048712156886982</v>
      </c>
    </row>
    <row r="75" spans="1:7" s="15" customFormat="1" ht="12" x14ac:dyDescent="0.2">
      <c r="A75" s="66" t="s">
        <v>54</v>
      </c>
      <c r="B75" s="54">
        <v>485650319.56199998</v>
      </c>
      <c r="C75" s="53">
        <v>514816843.41799998</v>
      </c>
      <c r="D75" s="72">
        <f>IFERROR(((B75/C75)-1)*100,IF(B75+C75&lt;&gt;0,100,0))</f>
        <v>-5.6654175613905728</v>
      </c>
      <c r="E75" s="53">
        <v>27816409757.528</v>
      </c>
      <c r="F75" s="53">
        <v>23186802404.16</v>
      </c>
      <c r="G75" s="72">
        <f>IFERROR(((E75/F75)-1)*100,IF(E75+F75&lt;&gt;0,100,0))</f>
        <v>19.966562325719362</v>
      </c>
    </row>
    <row r="76" spans="1:7" s="15" customFormat="1" ht="12" x14ac:dyDescent="0.2">
      <c r="A76" s="66" t="s">
        <v>55</v>
      </c>
      <c r="B76" s="54">
        <v>464310156.80036998</v>
      </c>
      <c r="C76" s="53">
        <v>485931079.76363999</v>
      </c>
      <c r="D76" s="72">
        <f>IFERROR(((B76/C76)-1)*100,IF(B76+C76&lt;&gt;0,100,0))</f>
        <v>-4.4493805528525883</v>
      </c>
      <c r="E76" s="53">
        <v>25120145246.118301</v>
      </c>
      <c r="F76" s="53">
        <v>21720624782.3587</v>
      </c>
      <c r="G76" s="72">
        <f>IFERROR(((E76/F76)-1)*100,IF(E76+F76&lt;&gt;0,100,0))</f>
        <v>15.651117303590013</v>
      </c>
    </row>
    <row r="77" spans="1:7" s="15" customFormat="1" ht="12" x14ac:dyDescent="0.2">
      <c r="A77" s="66" t="s">
        <v>94</v>
      </c>
      <c r="B77" s="72">
        <f>IFERROR(B75/B74/1000,)</f>
        <v>199.52765799589153</v>
      </c>
      <c r="C77" s="72">
        <f>IFERROR(C75/C74/1000,)</f>
        <v>175.52568817524715</v>
      </c>
      <c r="D77" s="72">
        <f>IFERROR(((B77/C77)-1)*100,IF(B77+C77&lt;&gt;0,100,0))</f>
        <v>13.674334549072098</v>
      </c>
      <c r="E77" s="72">
        <f>IFERROR(E75/E74/1000,)</f>
        <v>221.33430215417422</v>
      </c>
      <c r="F77" s="72">
        <f>IFERROR(F75/F74/1000,)</f>
        <v>185.06949966205593</v>
      </c>
      <c r="G77" s="72">
        <f>IFERROR(((E77/F77)-1)*100,IF(E77+F77&lt;&gt;0,100,0))</f>
        <v>19.595234524510641</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296</v>
      </c>
      <c r="C80" s="53">
        <v>174</v>
      </c>
      <c r="D80" s="72">
        <f>IFERROR(((B80/C80)-1)*100,IF(B80+C80&lt;&gt;0,100,0))</f>
        <v>70.114942528735625</v>
      </c>
      <c r="E80" s="53">
        <v>10020</v>
      </c>
      <c r="F80" s="53">
        <v>8996</v>
      </c>
      <c r="G80" s="72">
        <f>IFERROR(((E80/F80)-1)*100,IF(E80+F80&lt;&gt;0,100,0))</f>
        <v>11.382836816362829</v>
      </c>
    </row>
    <row r="81" spans="1:7" s="15" customFormat="1" ht="12" x14ac:dyDescent="0.2">
      <c r="A81" s="66" t="s">
        <v>54</v>
      </c>
      <c r="B81" s="54">
        <v>19034207.094000001</v>
      </c>
      <c r="C81" s="53">
        <v>19902619.686999999</v>
      </c>
      <c r="D81" s="72">
        <f>IFERROR(((B81/C81)-1)*100,IF(B81+C81&lt;&gt;0,100,0))</f>
        <v>-4.3633079798396039</v>
      </c>
      <c r="E81" s="53">
        <v>1159405726.0450001</v>
      </c>
      <c r="F81" s="53">
        <v>1062556014.324</v>
      </c>
      <c r="G81" s="72">
        <f>IFERROR(((E81/F81)-1)*100,IF(E81+F81&lt;&gt;0,100,0))</f>
        <v>9.1147864597628683</v>
      </c>
    </row>
    <row r="82" spans="1:7" s="15" customFormat="1" ht="12" x14ac:dyDescent="0.2">
      <c r="A82" s="66" t="s">
        <v>55</v>
      </c>
      <c r="B82" s="54">
        <v>4277900.7872005599</v>
      </c>
      <c r="C82" s="53">
        <v>2787353.34176892</v>
      </c>
      <c r="D82" s="72">
        <f>IFERROR(((B82/C82)-1)*100,IF(B82+C82&lt;&gt;0,100,0))</f>
        <v>53.47536758600198</v>
      </c>
      <c r="E82" s="53">
        <v>358249286.59425002</v>
      </c>
      <c r="F82" s="53">
        <v>369259033.53292203</v>
      </c>
      <c r="G82" s="72">
        <f>IFERROR(((E82/F82)-1)*100,IF(E82+F82&lt;&gt;0,100,0))</f>
        <v>-2.9815782252732403</v>
      </c>
    </row>
    <row r="83" spans="1:7" x14ac:dyDescent="0.2">
      <c r="A83" s="66" t="s">
        <v>94</v>
      </c>
      <c r="B83" s="72">
        <f>IFERROR(B81/B80/1000,)</f>
        <v>64.304753695945948</v>
      </c>
      <c r="C83" s="72">
        <f>IFERROR(C81/C80/1000,)</f>
        <v>114.38287176436781</v>
      </c>
      <c r="D83" s="72">
        <f>IFERROR(((B83/C83)-1)*100,IF(B83+C83&lt;&gt;0,100,0))</f>
        <v>-43.781133744905709</v>
      </c>
      <c r="E83" s="72">
        <f>IFERROR(E81/E80/1000,)</f>
        <v>115.70915429590819</v>
      </c>
      <c r="F83" s="72">
        <f>IFERROR(F81/F80/1000,)</f>
        <v>118.11427460249</v>
      </c>
      <c r="G83" s="72">
        <f>IFERROR(((E83/F83)-1)*100,IF(E83+F83&lt;&gt;0,100,0))</f>
        <v>-2.0362655696580023</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8909</v>
      </c>
      <c r="C86" s="51">
        <f>C68+C74+C80</f>
        <v>11297</v>
      </c>
      <c r="D86" s="72">
        <f>IFERROR(((B86/C86)-1)*100,IF(B86+C86&lt;&gt;0,100,0))</f>
        <v>-21.1383553155705</v>
      </c>
      <c r="E86" s="51">
        <f>E68+E74+E80</f>
        <v>433257</v>
      </c>
      <c r="F86" s="51">
        <f>F68+F74+F80</f>
        <v>434551</v>
      </c>
      <c r="G86" s="72">
        <f>IFERROR(((E86/F86)-1)*100,IF(E86+F86&lt;&gt;0,100,0))</f>
        <v>-0.29777862667442756</v>
      </c>
    </row>
    <row r="87" spans="1:7" s="15" customFormat="1" ht="12" x14ac:dyDescent="0.2">
      <c r="A87" s="66" t="s">
        <v>54</v>
      </c>
      <c r="B87" s="51">
        <f t="shared" ref="B87:C87" si="1">B69+B75+B81</f>
        <v>768118625.43799996</v>
      </c>
      <c r="C87" s="51">
        <f t="shared" si="1"/>
        <v>781514968.75699997</v>
      </c>
      <c r="D87" s="72">
        <f>IFERROR(((B87/C87)-1)*100,IF(B87+C87&lt;&gt;0,100,0))</f>
        <v>-1.714150573508133</v>
      </c>
      <c r="E87" s="51">
        <f t="shared" ref="E87:F87" si="2">E69+E75+E81</f>
        <v>40018723164.522995</v>
      </c>
      <c r="F87" s="51">
        <f t="shared" si="2"/>
        <v>33287220945.077999</v>
      </c>
      <c r="G87" s="72">
        <f>IFERROR(((E87/F87)-1)*100,IF(E87+F87&lt;&gt;0,100,0))</f>
        <v>20.222481866394283</v>
      </c>
    </row>
    <row r="88" spans="1:7" s="15" customFormat="1" ht="12" x14ac:dyDescent="0.2">
      <c r="A88" s="66" t="s">
        <v>55</v>
      </c>
      <c r="B88" s="51">
        <f t="shared" ref="B88:C88" si="3">B70+B76+B82</f>
        <v>724877613.06841052</v>
      </c>
      <c r="C88" s="51">
        <f t="shared" si="3"/>
        <v>717066054.69876885</v>
      </c>
      <c r="D88" s="72">
        <f>IFERROR(((B88/C88)-1)*100,IF(B88+C88&lt;&gt;0,100,0))</f>
        <v>1.0893777942010185</v>
      </c>
      <c r="E88" s="51">
        <f t="shared" ref="E88:F88" si="4">E70+E76+E82</f>
        <v>35399729746.806496</v>
      </c>
      <c r="F88" s="51">
        <f t="shared" si="4"/>
        <v>30706535729.686363</v>
      </c>
      <c r="G88" s="72">
        <f>IFERROR(((E88/F88)-1)*100,IF(E88+F88&lt;&gt;0,100,0))</f>
        <v>15.284023109721435</v>
      </c>
    </row>
    <row r="89" spans="1:7" x14ac:dyDescent="0.2">
      <c r="A89" s="66" t="s">
        <v>95</v>
      </c>
      <c r="B89" s="72">
        <f>IFERROR((B75/B87)*100,IF(B75+B87&lt;&gt;0,100,0))</f>
        <v>63.225952799291953</v>
      </c>
      <c r="C89" s="72">
        <f>IFERROR((C75/C87)*100,IF(C75+C87&lt;&gt;0,100,0))</f>
        <v>65.874214058473683</v>
      </c>
      <c r="D89" s="72">
        <f>IFERROR(((B89/C89)-1)*100,IF(B89+C89&lt;&gt;0,100,0))</f>
        <v>-4.0201789076845458</v>
      </c>
      <c r="E89" s="72">
        <f>IFERROR((E75/E87)*100,IF(E75+E87&lt;&gt;0,100,0))</f>
        <v>69.508488921974234</v>
      </c>
      <c r="F89" s="72">
        <f>IFERROR((F75/F87)*100,IF(F75+F87&lt;&gt;0,100,0))</f>
        <v>69.656768410967345</v>
      </c>
      <c r="G89" s="72">
        <f>IFERROR(((E89/F89)-1)*100,IF(E89+F89&lt;&gt;0,100,0))</f>
        <v>-0.2128716166077016</v>
      </c>
    </row>
    <row r="90" spans="1:7" x14ac:dyDescent="0.2">
      <c r="A90" s="3"/>
      <c r="B90" s="42"/>
      <c r="C90" s="42"/>
      <c r="D90" s="38"/>
      <c r="E90" s="42"/>
      <c r="F90" s="42"/>
      <c r="G90" s="42"/>
    </row>
    <row r="91" spans="1:7" ht="15" x14ac:dyDescent="0.25">
      <c r="A91" s="92" t="s">
        <v>49</v>
      </c>
      <c r="B91" s="92"/>
      <c r="C91" s="92"/>
      <c r="D91" s="92"/>
      <c r="E91" s="92"/>
      <c r="F91" s="92"/>
      <c r="G91" s="92"/>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100</v>
      </c>
      <c r="C94" s="40" t="s">
        <v>101</v>
      </c>
      <c r="D94" s="26" t="s">
        <v>13</v>
      </c>
      <c r="E94" s="102">
        <v>2023</v>
      </c>
      <c r="F94" s="102">
        <v>2022</v>
      </c>
      <c r="G94" s="26" t="s">
        <v>13</v>
      </c>
    </row>
    <row r="95" spans="1:7" s="15" customFormat="1" ht="12" x14ac:dyDescent="0.2">
      <c r="A95" s="96"/>
      <c r="B95" s="96"/>
      <c r="C95" s="96"/>
      <c r="D95" s="96"/>
      <c r="E95" s="96"/>
      <c r="F95" s="96"/>
      <c r="G95" s="96"/>
    </row>
    <row r="96" spans="1:7" s="15" customFormat="1" ht="12" x14ac:dyDescent="0.2">
      <c r="A96" s="97" t="s">
        <v>96</v>
      </c>
      <c r="B96" s="97"/>
      <c r="C96" s="97"/>
      <c r="D96" s="97"/>
      <c r="E96" s="97"/>
      <c r="F96" s="97"/>
      <c r="G96" s="97"/>
    </row>
    <row r="97" spans="1:7" s="15" customFormat="1" ht="13.5" x14ac:dyDescent="0.2">
      <c r="A97" s="66" t="s">
        <v>87</v>
      </c>
      <c r="B97" s="53">
        <v>81467535.158000007</v>
      </c>
      <c r="C97" s="106">
        <v>82531279.626000002</v>
      </c>
      <c r="D97" s="52">
        <f>B97-C97</f>
        <v>-1063744.4679999948</v>
      </c>
      <c r="E97" s="106">
        <v>5081463295.835</v>
      </c>
      <c r="F97" s="106">
        <v>3058173628.473</v>
      </c>
      <c r="G97" s="67">
        <f>E97-F97</f>
        <v>2023289667.362</v>
      </c>
    </row>
    <row r="98" spans="1:7" s="15" customFormat="1" ht="13.5" x14ac:dyDescent="0.2">
      <c r="A98" s="66" t="s">
        <v>88</v>
      </c>
      <c r="B98" s="53">
        <v>68142716.681999996</v>
      </c>
      <c r="C98" s="106">
        <v>84009509.972000003</v>
      </c>
      <c r="D98" s="52">
        <f>B98-C98</f>
        <v>-15866793.290000007</v>
      </c>
      <c r="E98" s="106">
        <v>5040929667.1590004</v>
      </c>
      <c r="F98" s="106">
        <v>3026428438.2690001</v>
      </c>
      <c r="G98" s="67">
        <f>E98-F98</f>
        <v>2014501228.8900003</v>
      </c>
    </row>
    <row r="99" spans="1:7" s="15" customFormat="1" ht="12" x14ac:dyDescent="0.2">
      <c r="A99" s="68" t="s">
        <v>16</v>
      </c>
      <c r="B99" s="52">
        <f>B97-B98</f>
        <v>13324818.476000011</v>
      </c>
      <c r="C99" s="52">
        <f>C97-C98</f>
        <v>-1478230.3460000008</v>
      </c>
      <c r="D99" s="69"/>
      <c r="E99" s="52">
        <f>E97-E98</f>
        <v>40533628.675999641</v>
      </c>
      <c r="F99" s="69">
        <f>F97-F98</f>
        <v>31745190.203999996</v>
      </c>
      <c r="G99" s="67"/>
    </row>
    <row r="100" spans="1:7" s="15" customFormat="1" ht="12" x14ac:dyDescent="0.2">
      <c r="A100" s="98"/>
      <c r="B100" s="98"/>
      <c r="C100" s="98"/>
      <c r="D100" s="98"/>
      <c r="E100" s="98"/>
      <c r="F100" s="98"/>
      <c r="G100" s="98"/>
    </row>
    <row r="101" spans="1:7" s="15" customFormat="1" ht="12" x14ac:dyDescent="0.2">
      <c r="A101" s="99" t="s">
        <v>97</v>
      </c>
      <c r="B101" s="99"/>
      <c r="C101" s="99"/>
      <c r="D101" s="99"/>
      <c r="E101" s="99"/>
      <c r="F101" s="99"/>
      <c r="G101" s="99"/>
    </row>
    <row r="102" spans="1:7" s="15" customFormat="1" ht="13.5" x14ac:dyDescent="0.2">
      <c r="A102" s="66" t="s">
        <v>87</v>
      </c>
      <c r="B102" s="53">
        <v>41982867.994999997</v>
      </c>
      <c r="C102" s="106">
        <v>32333502.227000002</v>
      </c>
      <c r="D102" s="52">
        <f>B102-C102</f>
        <v>9649365.7679999955</v>
      </c>
      <c r="E102" s="106">
        <v>1431898518.0209999</v>
      </c>
      <c r="F102" s="106">
        <v>1035197732.536</v>
      </c>
      <c r="G102" s="67">
        <f>E102-F102</f>
        <v>396700785.4849999</v>
      </c>
    </row>
    <row r="103" spans="1:7" s="15" customFormat="1" ht="13.5" x14ac:dyDescent="0.2">
      <c r="A103" s="66" t="s">
        <v>88</v>
      </c>
      <c r="B103" s="53">
        <v>37101424.942000002</v>
      </c>
      <c r="C103" s="106">
        <v>31816877.594999999</v>
      </c>
      <c r="D103" s="52">
        <f>B103-C103</f>
        <v>5284547.3470000029</v>
      </c>
      <c r="E103" s="106">
        <v>1600421016.826</v>
      </c>
      <c r="F103" s="106">
        <v>1183456105.148</v>
      </c>
      <c r="G103" s="67">
        <f>E103-F103</f>
        <v>416964911.67799997</v>
      </c>
    </row>
    <row r="104" spans="1:7" s="25" customFormat="1" ht="12" x14ac:dyDescent="0.2">
      <c r="A104" s="68" t="s">
        <v>16</v>
      </c>
      <c r="B104" s="52">
        <f>B102-B103</f>
        <v>4881443.0529999956</v>
      </c>
      <c r="C104" s="52">
        <f>C102-C103</f>
        <v>516624.63200000301</v>
      </c>
      <c r="D104" s="69"/>
      <c r="E104" s="52">
        <f>E102-E103</f>
        <v>-168522498.80500007</v>
      </c>
      <c r="F104" s="69">
        <f>F102-F103</f>
        <v>-148258372.61199999</v>
      </c>
      <c r="G104" s="67"/>
    </row>
    <row r="105" spans="1:7" x14ac:dyDescent="0.2">
      <c r="A105" s="70" t="s">
        <v>89</v>
      </c>
      <c r="B105" s="36"/>
      <c r="C105" s="36"/>
      <c r="D105" s="35"/>
      <c r="E105" s="34"/>
      <c r="F105" s="36"/>
      <c r="G105" s="36"/>
    </row>
    <row r="106" spans="1:7"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100</v>
      </c>
      <c r="C110" s="40" t="s">
        <v>101</v>
      </c>
      <c r="D110" s="26" t="s">
        <v>7</v>
      </c>
      <c r="E110" s="26"/>
      <c r="F110" s="26" t="s">
        <v>20</v>
      </c>
      <c r="G110" s="26" t="s">
        <v>21</v>
      </c>
    </row>
    <row r="111" spans="1:7" s="15" customFormat="1" ht="12" x14ac:dyDescent="0.2">
      <c r="A111" s="66" t="s">
        <v>39</v>
      </c>
      <c r="B111" s="107">
        <v>920.52098013588397</v>
      </c>
      <c r="C111" s="108">
        <v>846.03650609389194</v>
      </c>
      <c r="D111" s="72">
        <f>IFERROR(((B111/C111)-1)*100,IF(B111+C111&lt;&gt;0,100,0))</f>
        <v>8.8039314504149591</v>
      </c>
      <c r="E111" s="71"/>
      <c r="F111" s="107">
        <v>920.52098013588397</v>
      </c>
      <c r="G111" s="107">
        <v>900.56926394426398</v>
      </c>
    </row>
    <row r="112" spans="1:7" s="15" customFormat="1" ht="12" x14ac:dyDescent="0.2">
      <c r="A112" s="66" t="s">
        <v>50</v>
      </c>
      <c r="B112" s="107">
        <v>907.22062188591599</v>
      </c>
      <c r="C112" s="108">
        <v>834.02636079497699</v>
      </c>
      <c r="D112" s="72">
        <f>IFERROR(((B112/C112)-1)*100,IF(B112+C112&lt;&gt;0,100,0))</f>
        <v>8.7760129093727546</v>
      </c>
      <c r="E112" s="71"/>
      <c r="F112" s="107">
        <v>907.22062188591599</v>
      </c>
      <c r="G112" s="107">
        <v>887.51958579618304</v>
      </c>
    </row>
    <row r="113" spans="1:7" s="15" customFormat="1" ht="12" x14ac:dyDescent="0.2">
      <c r="A113" s="66" t="s">
        <v>51</v>
      </c>
      <c r="B113" s="107">
        <v>989.69361884680598</v>
      </c>
      <c r="C113" s="108">
        <v>906.53655189499398</v>
      </c>
      <c r="D113" s="72">
        <f>IFERROR(((B113/C113)-1)*100,IF(B113+C113&lt;&gt;0,100,0))</f>
        <v>9.1730517404933423</v>
      </c>
      <c r="E113" s="71"/>
      <c r="F113" s="107">
        <v>989.69361884680598</v>
      </c>
      <c r="G113" s="107">
        <v>968.75200231850704</v>
      </c>
    </row>
    <row r="114" spans="1:7" s="25" customFormat="1" ht="12" x14ac:dyDescent="0.2">
      <c r="A114" s="68" t="s">
        <v>52</v>
      </c>
      <c r="B114" s="72"/>
      <c r="C114" s="71"/>
      <c r="D114" s="73"/>
      <c r="E114" s="71"/>
      <c r="F114" s="58"/>
      <c r="G114" s="58"/>
    </row>
    <row r="115" spans="1:7" s="15" customFormat="1" ht="12" x14ac:dyDescent="0.2">
      <c r="A115" s="66" t="s">
        <v>56</v>
      </c>
      <c r="B115" s="107">
        <v>698.66739267068397</v>
      </c>
      <c r="C115" s="108">
        <v>642.35226300308102</v>
      </c>
      <c r="D115" s="72">
        <f>IFERROR(((B115/C115)-1)*100,IF(B115+C115&lt;&gt;0,100,0))</f>
        <v>8.7670166217399768</v>
      </c>
      <c r="E115" s="71"/>
      <c r="F115" s="107">
        <v>698.88971088146002</v>
      </c>
      <c r="G115" s="107">
        <v>694.634808081453</v>
      </c>
    </row>
    <row r="116" spans="1:7" s="15" customFormat="1" ht="12" x14ac:dyDescent="0.2">
      <c r="A116" s="66" t="s">
        <v>57</v>
      </c>
      <c r="B116" s="107">
        <v>920.11930428329595</v>
      </c>
      <c r="C116" s="108">
        <v>840.73104438666303</v>
      </c>
      <c r="D116" s="72">
        <f>IFERROR(((B116/C116)-1)*100,IF(B116+C116&lt;&gt;0,100,0))</f>
        <v>9.442765367912509</v>
      </c>
      <c r="E116" s="71"/>
      <c r="F116" s="107">
        <v>920.14445199692602</v>
      </c>
      <c r="G116" s="107">
        <v>909.39569135291197</v>
      </c>
    </row>
    <row r="117" spans="1:7" s="15" customFormat="1" ht="12" x14ac:dyDescent="0.2">
      <c r="A117" s="66" t="s">
        <v>59</v>
      </c>
      <c r="B117" s="107">
        <v>1053.92321705417</v>
      </c>
      <c r="C117" s="108">
        <v>962.97538906102898</v>
      </c>
      <c r="D117" s="72">
        <f>IFERROR(((B117/C117)-1)*100,IF(B117+C117&lt;&gt;0,100,0))</f>
        <v>9.4444602661986732</v>
      </c>
      <c r="E117" s="71"/>
      <c r="F117" s="107">
        <v>1053.92321705417</v>
      </c>
      <c r="G117" s="107">
        <v>1028.2994757224801</v>
      </c>
    </row>
    <row r="118" spans="1:7" s="15" customFormat="1" ht="12" x14ac:dyDescent="0.2">
      <c r="A118" s="66" t="s">
        <v>58</v>
      </c>
      <c r="B118" s="107">
        <v>968.87077478153697</v>
      </c>
      <c r="C118" s="108">
        <v>901.62126237704194</v>
      </c>
      <c r="D118" s="72">
        <f>IFERROR(((B118/C118)-1)*100,IF(B118+C118&lt;&gt;0,100,0))</f>
        <v>7.4587318656613943</v>
      </c>
      <c r="E118" s="71"/>
      <c r="F118" s="107">
        <v>968.87077478153697</v>
      </c>
      <c r="G118" s="107">
        <v>941.83306521212796</v>
      </c>
    </row>
    <row r="119" spans="1:7" x14ac:dyDescent="0.2">
      <c r="A119" s="74"/>
      <c r="B119" s="75"/>
      <c r="C119" s="74"/>
      <c r="D119" s="74"/>
      <c r="E119" s="75"/>
      <c r="F119" s="74"/>
      <c r="G119" s="74"/>
    </row>
    <row r="120" spans="1:7" ht="15.75" x14ac:dyDescent="0.25">
      <c r="A120" s="101" t="s">
        <v>73</v>
      </c>
      <c r="B120" s="101"/>
      <c r="C120" s="101"/>
      <c r="D120" s="101"/>
      <c r="E120" s="101"/>
      <c r="F120" s="101"/>
      <c r="G120" s="101"/>
    </row>
    <row r="121" spans="1:7" ht="15.75" x14ac:dyDescent="0.25">
      <c r="A121" s="76"/>
      <c r="B121" s="76"/>
      <c r="C121" s="76"/>
      <c r="D121" s="76"/>
      <c r="E121" s="76"/>
      <c r="F121" s="76"/>
      <c r="G121" s="76"/>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100</v>
      </c>
      <c r="C124" s="40" t="s">
        <v>101</v>
      </c>
      <c r="D124" s="26" t="s">
        <v>0</v>
      </c>
      <c r="E124" s="102">
        <v>2023</v>
      </c>
      <c r="F124" s="102">
        <v>2022</v>
      </c>
      <c r="G124" s="26" t="s">
        <v>7</v>
      </c>
    </row>
    <row r="125" spans="1:7" s="25" customFormat="1" ht="12" x14ac:dyDescent="0.2">
      <c r="A125" s="68" t="s">
        <v>33</v>
      </c>
      <c r="B125" s="72"/>
      <c r="C125" s="72"/>
      <c r="D125" s="77"/>
      <c r="E125" s="78"/>
      <c r="F125" s="78"/>
      <c r="G125" s="79"/>
    </row>
    <row r="126" spans="1:7" s="15" customFormat="1" ht="12" x14ac:dyDescent="0.2">
      <c r="A126" s="66" t="s">
        <v>90</v>
      </c>
      <c r="B126" s="54">
        <v>0</v>
      </c>
      <c r="C126" s="53">
        <v>0</v>
      </c>
      <c r="D126" s="72">
        <f>IFERROR(((B126/C126)-1)*100,IF(B126+C126&lt;&gt;0,100,0))</f>
        <v>0</v>
      </c>
      <c r="E126" s="53">
        <v>6</v>
      </c>
      <c r="F126" s="53">
        <v>8</v>
      </c>
      <c r="G126" s="72">
        <f>IFERROR(((E126/F126)-1)*100,IF(E126+F126&lt;&gt;0,100,0))</f>
        <v>-25</v>
      </c>
    </row>
    <row r="127" spans="1:7" s="15" customFormat="1" ht="12" x14ac:dyDescent="0.2">
      <c r="A127" s="66" t="s">
        <v>72</v>
      </c>
      <c r="B127" s="54">
        <v>333</v>
      </c>
      <c r="C127" s="53">
        <v>201</v>
      </c>
      <c r="D127" s="72">
        <f>IFERROR(((B127/C127)-1)*100,IF(B127+C127&lt;&gt;0,100,0))</f>
        <v>65.671641791044763</v>
      </c>
      <c r="E127" s="53">
        <v>18195</v>
      </c>
      <c r="F127" s="53">
        <v>13305</v>
      </c>
      <c r="G127" s="72">
        <f>IFERROR(((E127/F127)-1)*100,IF(E127+F127&lt;&gt;0,100,0))</f>
        <v>36.753100338218722</v>
      </c>
    </row>
    <row r="128" spans="1:7" s="15" customFormat="1" ht="12" x14ac:dyDescent="0.2">
      <c r="A128" s="66" t="s">
        <v>74</v>
      </c>
      <c r="B128" s="54">
        <v>1</v>
      </c>
      <c r="C128" s="53">
        <v>1</v>
      </c>
      <c r="D128" s="72">
        <f>IFERROR(((B128/C128)-1)*100,IF(B128+C128&lt;&gt;0,100,0))</f>
        <v>0</v>
      </c>
      <c r="E128" s="53">
        <v>357</v>
      </c>
      <c r="F128" s="53">
        <v>377</v>
      </c>
      <c r="G128" s="72">
        <f>IFERROR(((E128/F128)-1)*100,IF(E128+F128&lt;&gt;0,100,0))</f>
        <v>-5.305039787798405</v>
      </c>
    </row>
    <row r="129" spans="1:7" s="25" customFormat="1" ht="12" x14ac:dyDescent="0.2">
      <c r="A129" s="68" t="s">
        <v>34</v>
      </c>
      <c r="B129" s="69">
        <f>SUM(B126:B128)</f>
        <v>334</v>
      </c>
      <c r="C129" s="69">
        <f>SUM(C126:C128)</f>
        <v>202</v>
      </c>
      <c r="D129" s="72">
        <f>IFERROR(((B129/C129)-1)*100,IF(B129+C129&lt;&gt;0,100,0))</f>
        <v>65.346534653465341</v>
      </c>
      <c r="E129" s="69">
        <f>SUM(E126:E128)</f>
        <v>18558</v>
      </c>
      <c r="F129" s="69">
        <f>SUM(F126:F128)</f>
        <v>13690</v>
      </c>
      <c r="G129" s="72">
        <f>IFERROR(((E129/F129)-1)*100,IF(E129+F129&lt;&gt;0,100,0))</f>
        <v>35.558802045288537</v>
      </c>
    </row>
    <row r="130" spans="1:7" s="15" customFormat="1" ht="12" x14ac:dyDescent="0.2">
      <c r="A130" s="66"/>
      <c r="B130" s="58"/>
      <c r="C130" s="58"/>
      <c r="D130" s="72"/>
      <c r="E130" s="71"/>
      <c r="F130" s="80"/>
      <c r="G130" s="72"/>
    </row>
    <row r="131" spans="1:7" s="25" customFormat="1" ht="12" x14ac:dyDescent="0.2">
      <c r="A131" s="68" t="s">
        <v>35</v>
      </c>
      <c r="B131" s="72"/>
      <c r="C131" s="72"/>
      <c r="D131" s="72"/>
      <c r="E131" s="81"/>
      <c r="F131" s="81"/>
      <c r="G131" s="72"/>
    </row>
    <row r="132" spans="1:7" s="15" customFormat="1" ht="12" x14ac:dyDescent="0.2">
      <c r="A132" s="66" t="s">
        <v>75</v>
      </c>
      <c r="B132" s="54">
        <v>15</v>
      </c>
      <c r="C132" s="53">
        <v>1</v>
      </c>
      <c r="D132" s="72">
        <f>IFERROR(((B132/C132)-1)*100,IF(B132+C132&lt;&gt;0,100,0))</f>
        <v>1400</v>
      </c>
      <c r="E132" s="53">
        <v>654</v>
      </c>
      <c r="F132" s="53">
        <v>203</v>
      </c>
      <c r="G132" s="72">
        <f>IFERROR(((E132/F132)-1)*100,IF(E132+F132&lt;&gt;0,100,0))</f>
        <v>222.16748768472905</v>
      </c>
    </row>
    <row r="133" spans="1:7" s="15" customFormat="1" ht="12" x14ac:dyDescent="0.2">
      <c r="A133" s="66" t="s">
        <v>91</v>
      </c>
      <c r="B133" s="51">
        <v>0</v>
      </c>
      <c r="C133" s="65">
        <v>0</v>
      </c>
      <c r="D133" s="72">
        <f>IFERROR(((B133/C133)-1)*100,IF(B133+C133&lt;&gt;0,100,0))</f>
        <v>0</v>
      </c>
      <c r="E133" s="65">
        <v>0</v>
      </c>
      <c r="F133" s="65">
        <v>0</v>
      </c>
      <c r="G133" s="72">
        <f>IFERROR(((E133/F133)-1)*100,IF(E133+F133&lt;&gt;0,100,0))</f>
        <v>0</v>
      </c>
    </row>
    <row r="134" spans="1:7" s="25" customFormat="1" ht="12" x14ac:dyDescent="0.2">
      <c r="A134" s="68" t="s">
        <v>34</v>
      </c>
      <c r="B134" s="69">
        <f>SUM(B132:B133)</f>
        <v>15</v>
      </c>
      <c r="C134" s="69">
        <f>SUM(C132:C133)</f>
        <v>1</v>
      </c>
      <c r="D134" s="72">
        <f>IFERROR(((B134/C134)-1)*100,IF(B134+C134&lt;&gt;0,100,0))</f>
        <v>1400</v>
      </c>
      <c r="E134" s="69">
        <f>SUM(E132:E133)</f>
        <v>654</v>
      </c>
      <c r="F134" s="69">
        <f>SUM(F132:F133)</f>
        <v>203</v>
      </c>
      <c r="G134" s="72">
        <f>IFERROR(((E134/F134)-1)*100,IF(E134+F134&lt;&gt;0,100,0))</f>
        <v>222.16748768472905</v>
      </c>
    </row>
    <row r="135" spans="1:7" s="15" customFormat="1" ht="12" x14ac:dyDescent="0.2">
      <c r="A135" s="27" t="s">
        <v>32</v>
      </c>
      <c r="B135" s="40"/>
      <c r="C135" s="40"/>
      <c r="D135" s="40"/>
      <c r="E135" s="26"/>
      <c r="F135" s="26"/>
      <c r="G135" s="40"/>
    </row>
    <row r="136" spans="1:7" s="15" customFormat="1" ht="12" x14ac:dyDescent="0.2">
      <c r="A136" s="68" t="s">
        <v>33</v>
      </c>
      <c r="B136" s="72"/>
      <c r="C136" s="72"/>
      <c r="D136" s="72"/>
      <c r="E136" s="78"/>
      <c r="F136" s="78"/>
      <c r="G136" s="72"/>
    </row>
    <row r="137" spans="1:7" s="15" customFormat="1" ht="12" x14ac:dyDescent="0.2">
      <c r="A137" s="66" t="s">
        <v>90</v>
      </c>
      <c r="B137" s="54">
        <v>0</v>
      </c>
      <c r="C137" s="53">
        <v>0</v>
      </c>
      <c r="D137" s="72">
        <f>IFERROR(((B137/C137)-1)*100,IF(B137+C137&lt;&gt;0,100,0))</f>
        <v>0</v>
      </c>
      <c r="E137" s="53">
        <v>830</v>
      </c>
      <c r="F137" s="53">
        <v>422</v>
      </c>
      <c r="G137" s="72">
        <f>IFERROR(((E137/F137)-1)*100,IF(E137+F137&lt;&gt;0,100,0))</f>
        <v>96.682464454976298</v>
      </c>
    </row>
    <row r="138" spans="1:7" s="15" customFormat="1" ht="12" x14ac:dyDescent="0.2">
      <c r="A138" s="66" t="s">
        <v>72</v>
      </c>
      <c r="B138" s="54">
        <v>83739</v>
      </c>
      <c r="C138" s="53">
        <v>77852</v>
      </c>
      <c r="D138" s="72">
        <f>IFERROR(((B138/C138)-1)*100,IF(B138+C138&lt;&gt;0,100,0))</f>
        <v>7.5617838976519636</v>
      </c>
      <c r="E138" s="53">
        <v>15781216</v>
      </c>
      <c r="F138" s="53">
        <v>13251654</v>
      </c>
      <c r="G138" s="72">
        <f>IFERROR(((E138/F138)-1)*100,IF(E138+F138&lt;&gt;0,100,0))</f>
        <v>19.088651122342924</v>
      </c>
    </row>
    <row r="139" spans="1:7" s="15" customFormat="1" ht="12" x14ac:dyDescent="0.2">
      <c r="A139" s="66" t="s">
        <v>74</v>
      </c>
      <c r="B139" s="54">
        <v>3</v>
      </c>
      <c r="C139" s="53">
        <v>1</v>
      </c>
      <c r="D139" s="72">
        <f>IFERROR(((B139/C139)-1)*100,IF(B139+C139&lt;&gt;0,100,0))</f>
        <v>200</v>
      </c>
      <c r="E139" s="53">
        <v>15571</v>
      </c>
      <c r="F139" s="53">
        <v>16415</v>
      </c>
      <c r="G139" s="72">
        <f>IFERROR(((E139/F139)-1)*100,IF(E139+F139&lt;&gt;0,100,0))</f>
        <v>-5.1416387450502583</v>
      </c>
    </row>
    <row r="140" spans="1:7" s="15" customFormat="1" ht="12" x14ac:dyDescent="0.2">
      <c r="A140" s="68" t="s">
        <v>34</v>
      </c>
      <c r="B140" s="69">
        <f>SUM(B137:B139)</f>
        <v>83742</v>
      </c>
      <c r="C140" s="69">
        <f>SUM(C137:C139)</f>
        <v>77853</v>
      </c>
      <c r="D140" s="72">
        <f>IFERROR(((B140/C140)-1)*100,IF(B140+C140&lt;&gt;0,100,0))</f>
        <v>7.5642557126893051</v>
      </c>
      <c r="E140" s="69">
        <f>SUM(E137:E139)</f>
        <v>15797617</v>
      </c>
      <c r="F140" s="69">
        <f>SUM(F137:F139)</f>
        <v>13268491</v>
      </c>
      <c r="G140" s="72">
        <f>IFERROR(((E140/F140)-1)*100,IF(E140+F140&lt;&gt;0,100,0))</f>
        <v>19.061142672516418</v>
      </c>
    </row>
    <row r="141" spans="1:7" s="25" customFormat="1" ht="12" x14ac:dyDescent="0.2">
      <c r="A141" s="66"/>
      <c r="B141" s="58"/>
      <c r="C141" s="58"/>
      <c r="D141" s="72"/>
      <c r="E141" s="71"/>
      <c r="F141" s="80"/>
      <c r="G141" s="72"/>
    </row>
    <row r="142" spans="1:7" s="15" customFormat="1" ht="12" x14ac:dyDescent="0.2">
      <c r="A142" s="68" t="s">
        <v>35</v>
      </c>
      <c r="B142" s="72"/>
      <c r="C142" s="72"/>
      <c r="D142" s="72"/>
      <c r="E142" s="81"/>
      <c r="F142" s="81"/>
      <c r="G142" s="72"/>
    </row>
    <row r="143" spans="1:7" s="15" customFormat="1" ht="12" x14ac:dyDescent="0.2">
      <c r="A143" s="66" t="s">
        <v>75</v>
      </c>
      <c r="B143" s="54">
        <v>11000</v>
      </c>
      <c r="C143" s="53">
        <v>2500</v>
      </c>
      <c r="D143" s="72">
        <f>IFERROR(((B143/C143)-1)*100,)</f>
        <v>340.00000000000006</v>
      </c>
      <c r="E143" s="53">
        <v>450632</v>
      </c>
      <c r="F143" s="53">
        <v>213773</v>
      </c>
      <c r="G143" s="72">
        <f>IFERROR(((E143/F143)-1)*100,)</f>
        <v>110.79930580569109</v>
      </c>
    </row>
    <row r="144" spans="1:7" s="15" customFormat="1" ht="12" x14ac:dyDescent="0.2">
      <c r="A144" s="66" t="s">
        <v>91</v>
      </c>
      <c r="B144" s="51">
        <v>0</v>
      </c>
      <c r="C144" s="65">
        <v>0</v>
      </c>
      <c r="D144" s="72">
        <f>IFERROR(((B144/C144)-1)*100,)</f>
        <v>0</v>
      </c>
      <c r="E144" s="65">
        <v>0</v>
      </c>
      <c r="F144" s="65">
        <v>0</v>
      </c>
      <c r="G144" s="72">
        <f>IFERROR(((E144/F144)-1)*100,)</f>
        <v>0</v>
      </c>
    </row>
    <row r="145" spans="1:7" s="15" customFormat="1" ht="12" x14ac:dyDescent="0.2">
      <c r="A145" s="68" t="s">
        <v>34</v>
      </c>
      <c r="B145" s="69">
        <f>SUM(B143:B144)</f>
        <v>11000</v>
      </c>
      <c r="C145" s="69">
        <f>SUM(C143:C144)</f>
        <v>2500</v>
      </c>
      <c r="D145" s="72">
        <f>IFERROR(((B145/C145)-1)*100,)</f>
        <v>340.00000000000006</v>
      </c>
      <c r="E145" s="69">
        <f>SUM(E143:E144)</f>
        <v>450632</v>
      </c>
      <c r="F145" s="69">
        <f>SUM(F143:F144)</f>
        <v>213773</v>
      </c>
      <c r="G145" s="72">
        <f>IFERROR(((E145/F145)-1)*100,)</f>
        <v>110.79930580569109</v>
      </c>
    </row>
    <row r="146" spans="1:7" s="15" customFormat="1" ht="12" x14ac:dyDescent="0.2">
      <c r="A146" s="27" t="s">
        <v>92</v>
      </c>
      <c r="B146" s="40"/>
      <c r="C146" s="40"/>
      <c r="D146" s="40"/>
      <c r="E146" s="26"/>
      <c r="F146" s="26"/>
      <c r="G146" s="40"/>
    </row>
    <row r="147" spans="1:7" x14ac:dyDescent="0.2">
      <c r="A147" s="68" t="s">
        <v>33</v>
      </c>
      <c r="B147" s="72"/>
      <c r="C147" s="72"/>
      <c r="D147" s="72"/>
      <c r="E147" s="78"/>
      <c r="F147" s="78"/>
      <c r="G147" s="72"/>
    </row>
    <row r="148" spans="1:7" x14ac:dyDescent="0.2">
      <c r="A148" s="66" t="s">
        <v>90</v>
      </c>
      <c r="B148" s="54">
        <v>0</v>
      </c>
      <c r="C148" s="53">
        <v>0</v>
      </c>
      <c r="D148" s="72">
        <f>IFERROR(((B148/C148)-1)*100,IF(B148+C148&lt;&gt;0,100,0))</f>
        <v>0</v>
      </c>
      <c r="E148" s="53">
        <v>19078.7575</v>
      </c>
      <c r="F148" s="53">
        <v>9842.2469999999994</v>
      </c>
      <c r="G148" s="72">
        <f>IFERROR(((E148/F148)-1)*100,IF(E148+F148&lt;&gt;0,100,0))</f>
        <v>93.845546652100893</v>
      </c>
    </row>
    <row r="149" spans="1:7" x14ac:dyDescent="0.2">
      <c r="A149" s="66" t="s">
        <v>72</v>
      </c>
      <c r="B149" s="54">
        <v>7499051.8311099997</v>
      </c>
      <c r="C149" s="53">
        <v>6608568.0688300002</v>
      </c>
      <c r="D149" s="72">
        <f>IFERROR(((B149/C149)-1)*100,IF(B149+C149&lt;&gt;0,100,0))</f>
        <v>13.474685484137773</v>
      </c>
      <c r="E149" s="53">
        <v>1367922947.8138101</v>
      </c>
      <c r="F149" s="53">
        <v>1169238070.56248</v>
      </c>
      <c r="G149" s="72">
        <f>IFERROR(((E149/F149)-1)*100,IF(E149+F149&lt;&gt;0,100,0))</f>
        <v>16.992679442583469</v>
      </c>
    </row>
    <row r="150" spans="1:7" x14ac:dyDescent="0.2">
      <c r="A150" s="66" t="s">
        <v>74</v>
      </c>
      <c r="B150" s="54">
        <v>27303.15</v>
      </c>
      <c r="C150" s="53">
        <v>8531.81</v>
      </c>
      <c r="D150" s="72">
        <f>IFERROR(((B150/C150)-1)*100,IF(B150+C150&lt;&gt;0,100,0))</f>
        <v>220.01591690391612</v>
      </c>
      <c r="E150" s="53">
        <v>102783545.95999999</v>
      </c>
      <c r="F150" s="53">
        <v>107003052.66</v>
      </c>
      <c r="G150" s="72">
        <f>IFERROR(((E150/F150)-1)*100,IF(E150+F150&lt;&gt;0,100,0))</f>
        <v>-3.9433517036260635</v>
      </c>
    </row>
    <row r="151" spans="1:7" s="15" customFormat="1" ht="12" x14ac:dyDescent="0.2">
      <c r="A151" s="68" t="s">
        <v>34</v>
      </c>
      <c r="B151" s="69">
        <f>SUM(B148:B150)</f>
        <v>7526354.9811100001</v>
      </c>
      <c r="C151" s="69">
        <f>SUM(C148:C150)</f>
        <v>6617099.8788299998</v>
      </c>
      <c r="D151" s="72">
        <f>IFERROR(((B151/C151)-1)*100,IF(B151+C151&lt;&gt;0,100,0))</f>
        <v>13.740991052424167</v>
      </c>
      <c r="E151" s="69">
        <f>SUM(E148:E150)</f>
        <v>1470725572.5313101</v>
      </c>
      <c r="F151" s="69">
        <f>SUM(F148:F150)</f>
        <v>1276250965.46948</v>
      </c>
      <c r="G151" s="72">
        <f>IFERROR(((E151/F151)-1)*100,IF(E151+F151&lt;&gt;0,100,0))</f>
        <v>15.23795964301511</v>
      </c>
    </row>
    <row r="152" spans="1:7" s="15" customFormat="1" ht="12" x14ac:dyDescent="0.2">
      <c r="A152" s="66"/>
      <c r="B152" s="58"/>
      <c r="C152" s="58"/>
      <c r="D152" s="72"/>
      <c r="E152" s="71"/>
      <c r="F152" s="80"/>
      <c r="G152" s="72"/>
    </row>
    <row r="153" spans="1:7" s="15" customFormat="1" ht="12" x14ac:dyDescent="0.2">
      <c r="A153" s="68" t="s">
        <v>35</v>
      </c>
      <c r="B153" s="72"/>
      <c r="C153" s="72"/>
      <c r="D153" s="72"/>
      <c r="E153" s="81"/>
      <c r="F153" s="81"/>
      <c r="G153" s="72"/>
    </row>
    <row r="154" spans="1:7" s="25" customFormat="1" ht="12" x14ac:dyDescent="0.2">
      <c r="A154" s="66" t="s">
        <v>75</v>
      </c>
      <c r="B154" s="54">
        <v>10951</v>
      </c>
      <c r="C154" s="53">
        <v>2696.25</v>
      </c>
      <c r="D154" s="72">
        <f>IFERROR(((B154/C154)-1)*100,IF(B154+C154&lt;&gt;0,100,0))</f>
        <v>306.15669911914694</v>
      </c>
      <c r="E154" s="53">
        <v>531871.94729180005</v>
      </c>
      <c r="F154" s="53">
        <v>430675.30404999998</v>
      </c>
      <c r="G154" s="72">
        <f>IFERROR(((E154/F154)-1)*100,IF(E154+F154&lt;&gt;0,100,0))</f>
        <v>23.497201323169325</v>
      </c>
    </row>
    <row r="155" spans="1:7" s="15" customFormat="1" ht="12" x14ac:dyDescent="0.2">
      <c r="A155" s="66" t="s">
        <v>91</v>
      </c>
      <c r="B155" s="51">
        <v>0</v>
      </c>
      <c r="C155" s="65">
        <v>0</v>
      </c>
      <c r="D155" s="72">
        <f>IFERROR(((B155/C155)-1)*100,IF(B155+C155&lt;&gt;0,100,0))</f>
        <v>0</v>
      </c>
      <c r="E155" s="65">
        <v>0</v>
      </c>
      <c r="F155" s="65">
        <v>0</v>
      </c>
      <c r="G155" s="72">
        <f>IFERROR(((E155/F155)-1)*100,IF(E155+F155&lt;&gt;0,100,0))</f>
        <v>0</v>
      </c>
    </row>
    <row r="156" spans="1:7" s="15" customFormat="1" ht="12" x14ac:dyDescent="0.2">
      <c r="A156" s="68" t="s">
        <v>34</v>
      </c>
      <c r="B156" s="69">
        <f>SUM(B154:B155)</f>
        <v>10951</v>
      </c>
      <c r="C156" s="69">
        <f>SUM(C154:C155)</f>
        <v>2696.25</v>
      </c>
      <c r="D156" s="72">
        <f>IFERROR(((B156/C156)-1)*100,IF(B156+C156&lt;&gt;0,100,0))</f>
        <v>306.15669911914694</v>
      </c>
      <c r="E156" s="69">
        <f>SUM(E154:E155)</f>
        <v>531871.94729180005</v>
      </c>
      <c r="F156" s="69">
        <f>SUM(F154:F155)</f>
        <v>430675.30404999998</v>
      </c>
      <c r="G156" s="72">
        <f>IFERROR(((E156/F156)-1)*100,IF(E156+F156&lt;&gt;0,100,0))</f>
        <v>23.497201323169325</v>
      </c>
    </row>
    <row r="157" spans="1:7" s="15" customFormat="1" ht="12" x14ac:dyDescent="0.2">
      <c r="A157" s="27" t="s">
        <v>93</v>
      </c>
      <c r="B157" s="40"/>
      <c r="C157" s="40"/>
      <c r="D157" s="40"/>
      <c r="E157" s="26"/>
      <c r="F157" s="26"/>
      <c r="G157" s="40"/>
    </row>
    <row r="158" spans="1:7" s="15" customFormat="1" ht="12" x14ac:dyDescent="0.2">
      <c r="A158" s="68" t="s">
        <v>33</v>
      </c>
      <c r="B158" s="72"/>
      <c r="C158" s="72"/>
      <c r="D158" s="72"/>
      <c r="E158" s="78"/>
      <c r="F158" s="78"/>
      <c r="G158" s="79"/>
    </row>
    <row r="159" spans="1:7" s="15" customFormat="1" ht="12" x14ac:dyDescent="0.2">
      <c r="A159" s="66" t="s">
        <v>90</v>
      </c>
      <c r="B159" s="54">
        <v>0</v>
      </c>
      <c r="C159" s="53">
        <v>415</v>
      </c>
      <c r="D159" s="72">
        <f>IFERROR(((B159/C159)-1)*100,IF(B159+C159&lt;&gt;0,100,0))</f>
        <v>-100</v>
      </c>
      <c r="E159" s="65"/>
      <c r="F159" s="65"/>
      <c r="G159" s="52"/>
    </row>
    <row r="160" spans="1:7" s="15" customFormat="1" ht="12" x14ac:dyDescent="0.2">
      <c r="A160" s="66" t="s">
        <v>72</v>
      </c>
      <c r="B160" s="54">
        <v>1385745</v>
      </c>
      <c r="C160" s="53">
        <v>1342477</v>
      </c>
      <c r="D160" s="72">
        <f>IFERROR(((B160/C160)-1)*100,IF(B160+C160&lt;&gt;0,100,0))</f>
        <v>3.2229974889700141</v>
      </c>
      <c r="E160" s="65"/>
      <c r="F160" s="65"/>
      <c r="G160" s="52"/>
    </row>
    <row r="161" spans="1:7" s="15" customFormat="1" ht="12" x14ac:dyDescent="0.2">
      <c r="A161" s="66" t="s">
        <v>74</v>
      </c>
      <c r="B161" s="54">
        <v>1436</v>
      </c>
      <c r="C161" s="53">
        <v>1622</v>
      </c>
      <c r="D161" s="72">
        <f>IFERROR(((B161/C161)-1)*100,IF(B161+C161&lt;&gt;0,100,0))</f>
        <v>-11.467324290998771</v>
      </c>
      <c r="E161" s="65"/>
      <c r="F161" s="65"/>
      <c r="G161" s="52"/>
    </row>
    <row r="162" spans="1:7" s="25" customFormat="1" ht="12" x14ac:dyDescent="0.2">
      <c r="A162" s="68" t="s">
        <v>34</v>
      </c>
      <c r="B162" s="69">
        <f>SUM(B159:B161)</f>
        <v>1387181</v>
      </c>
      <c r="C162" s="69">
        <f>SUM(C159:C161)</f>
        <v>1344514</v>
      </c>
      <c r="D162" s="72">
        <f>IFERROR(((B162/C162)-1)*100,IF(B162+C162&lt;&gt;0,100,0))</f>
        <v>3.1734143341013876</v>
      </c>
      <c r="E162" s="69"/>
      <c r="F162" s="69"/>
      <c r="G162" s="52"/>
    </row>
    <row r="163" spans="1:7" s="25" customFormat="1" ht="12" x14ac:dyDescent="0.2">
      <c r="A163" s="66"/>
      <c r="B163" s="58"/>
      <c r="C163" s="58"/>
      <c r="D163" s="72"/>
      <c r="E163" s="71"/>
      <c r="F163" s="80"/>
      <c r="G163" s="80"/>
    </row>
    <row r="164" spans="1:7" s="15" customFormat="1" ht="12" x14ac:dyDescent="0.2">
      <c r="A164" s="68" t="s">
        <v>35</v>
      </c>
      <c r="B164" s="72"/>
      <c r="C164" s="72"/>
      <c r="D164" s="72"/>
      <c r="E164" s="81"/>
      <c r="F164" s="81"/>
      <c r="G164" s="81"/>
    </row>
    <row r="165" spans="1:7" s="15" customFormat="1" ht="12" x14ac:dyDescent="0.2">
      <c r="A165" s="66" t="s">
        <v>75</v>
      </c>
      <c r="B165" s="54">
        <v>167799</v>
      </c>
      <c r="C165" s="53">
        <v>22835</v>
      </c>
      <c r="D165" s="72">
        <f>IFERROR(((B165/C165)-1)*100,IF(B165+C165&lt;&gt;0,100,0))</f>
        <v>634.83249397854172</v>
      </c>
      <c r="E165" s="65"/>
      <c r="F165" s="65"/>
      <c r="G165" s="52"/>
    </row>
    <row r="166" spans="1:7" s="15" customFormat="1" ht="12" x14ac:dyDescent="0.2">
      <c r="A166" s="66" t="s">
        <v>91</v>
      </c>
      <c r="B166" s="51">
        <v>0</v>
      </c>
      <c r="C166" s="65">
        <v>0</v>
      </c>
      <c r="D166" s="72">
        <f>IFERROR(((B166/C166)-1)*100,IF(B166+C166&lt;&gt;0,100,0))</f>
        <v>0</v>
      </c>
      <c r="E166" s="65"/>
      <c r="F166" s="65"/>
      <c r="G166" s="52"/>
    </row>
    <row r="167" spans="1:7" s="25" customFormat="1" ht="12" x14ac:dyDescent="0.2">
      <c r="A167" s="68" t="s">
        <v>34</v>
      </c>
      <c r="B167" s="69">
        <f>SUM(B165:B166)</f>
        <v>167799</v>
      </c>
      <c r="C167" s="69">
        <f>SUM(C165:C166)</f>
        <v>22835</v>
      </c>
      <c r="D167" s="72">
        <f>IFERROR(((B167/C167)-1)*100,IF(B167+C167&lt;&gt;0,100,0))</f>
        <v>634.83249397854172</v>
      </c>
      <c r="E167" s="69"/>
      <c r="F167" s="69"/>
      <c r="G167" s="52"/>
    </row>
    <row r="168" spans="1:7" ht="15" x14ac:dyDescent="0.25">
      <c r="A168" s="31"/>
      <c r="B168" s="31"/>
      <c r="C168" s="31"/>
      <c r="D168" s="31"/>
      <c r="E168" s="39"/>
    </row>
    <row r="169" spans="1:7" ht="15.75" x14ac:dyDescent="0.25">
      <c r="A169" s="101" t="s">
        <v>60</v>
      </c>
      <c r="B169" s="101"/>
      <c r="C169" s="101"/>
      <c r="D169" s="101"/>
      <c r="E169" s="101"/>
      <c r="F169" s="101"/>
      <c r="G169" s="101"/>
    </row>
    <row r="170" spans="1:7" ht="15.75" x14ac:dyDescent="0.25">
      <c r="A170" s="76"/>
      <c r="B170" s="76"/>
      <c r="C170" s="76"/>
      <c r="D170" s="76"/>
      <c r="E170" s="76"/>
      <c r="F170" s="76"/>
      <c r="G170" s="76"/>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100</v>
      </c>
      <c r="C173" s="40" t="s">
        <v>101</v>
      </c>
      <c r="D173" s="26" t="s">
        <v>0</v>
      </c>
      <c r="E173" s="102">
        <v>2023</v>
      </c>
      <c r="F173" s="102">
        <v>2022</v>
      </c>
      <c r="G173" s="26" t="s">
        <v>7</v>
      </c>
    </row>
    <row r="174" spans="1:7" x14ac:dyDescent="0.2">
      <c r="A174" s="68" t="s">
        <v>33</v>
      </c>
      <c r="B174" s="72"/>
      <c r="C174" s="72"/>
      <c r="D174" s="77"/>
      <c r="E174" s="78"/>
      <c r="F174" s="78"/>
      <c r="G174" s="79"/>
    </row>
    <row r="175" spans="1:7" x14ac:dyDescent="0.2">
      <c r="A175" s="66" t="s">
        <v>31</v>
      </c>
      <c r="B175" s="86">
        <v>51692</v>
      </c>
      <c r="C175" s="87">
        <v>44732</v>
      </c>
      <c r="D175" s="72">
        <f>IFERROR(((B175/C175)-1)*100,IF(B175+C175&lt;&gt;0,100,0))</f>
        <v>15.559331127604391</v>
      </c>
      <c r="E175" s="87">
        <v>1150524</v>
      </c>
      <c r="F175" s="87">
        <v>953358</v>
      </c>
      <c r="G175" s="72">
        <f>IFERROR(((E175/F175)-1)*100,IF(E175+F175&lt;&gt;0,100,0))</f>
        <v>20.681213143436139</v>
      </c>
    </row>
    <row r="176" spans="1:7" x14ac:dyDescent="0.2">
      <c r="A176" s="66" t="s">
        <v>32</v>
      </c>
      <c r="B176" s="86">
        <v>243274</v>
      </c>
      <c r="C176" s="87">
        <v>191892</v>
      </c>
      <c r="D176" s="72">
        <f t="shared" ref="D176:D178" si="5">IFERROR(((B176/C176)-1)*100,IF(B176+C176&lt;&gt;0,100,0))</f>
        <v>26.776520125904145</v>
      </c>
      <c r="E176" s="87">
        <v>6162392</v>
      </c>
      <c r="F176" s="87">
        <v>5865710</v>
      </c>
      <c r="G176" s="72">
        <f>IFERROR(((E176/F176)-1)*100,IF(E176+F176&lt;&gt;0,100,0))</f>
        <v>5.0579043287172443</v>
      </c>
    </row>
    <row r="177" spans="1:7" x14ac:dyDescent="0.2">
      <c r="A177" s="66" t="s">
        <v>92</v>
      </c>
      <c r="B177" s="86">
        <v>93259217.340793997</v>
      </c>
      <c r="C177" s="87">
        <v>92723108.803059995</v>
      </c>
      <c r="D177" s="72">
        <f t="shared" si="5"/>
        <v>0.57818222949435061</v>
      </c>
      <c r="E177" s="87">
        <v>2459216359.2635398</v>
      </c>
      <c r="F177" s="87">
        <v>2536357539.0382199</v>
      </c>
      <c r="G177" s="72">
        <f>IFERROR(((E177/F177)-1)*100,IF(E177+F177&lt;&gt;0,100,0))</f>
        <v>-3.0414158330347996</v>
      </c>
    </row>
    <row r="178" spans="1:7" x14ac:dyDescent="0.2">
      <c r="A178" s="66" t="s">
        <v>93</v>
      </c>
      <c r="B178" s="86">
        <v>242930</v>
      </c>
      <c r="C178" s="87">
        <v>250380</v>
      </c>
      <c r="D178" s="72">
        <f t="shared" si="5"/>
        <v>-2.9754772745426927</v>
      </c>
      <c r="E178" s="65"/>
      <c r="F178" s="65"/>
      <c r="G178" s="72"/>
    </row>
    <row r="179" spans="1:7" x14ac:dyDescent="0.2">
      <c r="A179" s="66"/>
      <c r="B179" s="58"/>
      <c r="C179" s="58"/>
      <c r="D179" s="85"/>
      <c r="E179" s="71"/>
      <c r="F179" s="80"/>
      <c r="G179" s="85"/>
    </row>
    <row r="180" spans="1:7" x14ac:dyDescent="0.2">
      <c r="A180" s="68" t="s">
        <v>35</v>
      </c>
      <c r="B180" s="72"/>
      <c r="C180" s="72"/>
      <c r="D180" s="81"/>
      <c r="E180" s="81"/>
      <c r="F180" s="81"/>
      <c r="G180" s="81"/>
    </row>
    <row r="181" spans="1:7" x14ac:dyDescent="0.2">
      <c r="A181" s="66" t="s">
        <v>31</v>
      </c>
      <c r="B181" s="86">
        <v>990</v>
      </c>
      <c r="C181" s="87">
        <v>846</v>
      </c>
      <c r="D181" s="72">
        <f t="shared" ref="D181:D184" si="6">IFERROR(((B181/C181)-1)*100,IF(B181+C181&lt;&gt;0,100,0))</f>
        <v>17.021276595744684</v>
      </c>
      <c r="E181" s="87">
        <v>31220</v>
      </c>
      <c r="F181" s="87">
        <v>36422</v>
      </c>
      <c r="G181" s="72">
        <f t="shared" ref="G181" si="7">IFERROR(((E181/F181)-1)*100,IF(E181+F181&lt;&gt;0,100,0))</f>
        <v>-14.282576464774033</v>
      </c>
    </row>
    <row r="182" spans="1:7" x14ac:dyDescent="0.2">
      <c r="A182" s="66" t="s">
        <v>32</v>
      </c>
      <c r="B182" s="86">
        <v>9760</v>
      </c>
      <c r="C182" s="87">
        <v>14184</v>
      </c>
      <c r="D182" s="72">
        <f t="shared" si="6"/>
        <v>-31.190073322053014</v>
      </c>
      <c r="E182" s="87">
        <v>373390</v>
      </c>
      <c r="F182" s="87">
        <v>503550</v>
      </c>
      <c r="G182" s="72">
        <f t="shared" ref="G182" si="8">IFERROR(((E182/F182)-1)*100,IF(E182+F182&lt;&gt;0,100,0))</f>
        <v>-25.848475821666174</v>
      </c>
    </row>
    <row r="183" spans="1:7" x14ac:dyDescent="0.2">
      <c r="A183" s="66" t="s">
        <v>92</v>
      </c>
      <c r="B183" s="86">
        <v>171449.538</v>
      </c>
      <c r="C183" s="87">
        <v>214119.8798</v>
      </c>
      <c r="D183" s="72">
        <f t="shared" si="6"/>
        <v>-19.928248530615889</v>
      </c>
      <c r="E183" s="87">
        <v>4837360.28474</v>
      </c>
      <c r="F183" s="87">
        <v>9754605.3356999997</v>
      </c>
      <c r="G183" s="72">
        <f t="shared" ref="G183" si="9">IFERROR(((E183/F183)-1)*100,IF(E183+F183&lt;&gt;0,100,0))</f>
        <v>-50.409472056894181</v>
      </c>
    </row>
    <row r="184" spans="1:7" x14ac:dyDescent="0.2">
      <c r="A184" s="66" t="s">
        <v>93</v>
      </c>
      <c r="B184" s="86">
        <v>90906</v>
      </c>
      <c r="C184" s="87">
        <v>127982</v>
      </c>
      <c r="D184" s="72">
        <f t="shared" si="6"/>
        <v>-28.969698863902739</v>
      </c>
      <c r="E184" s="65"/>
      <c r="F184" s="65"/>
      <c r="G184" s="72"/>
    </row>
    <row r="185" spans="1:7" x14ac:dyDescent="0.2">
      <c r="A185" s="82"/>
      <c r="B185" s="82"/>
      <c r="C185" s="82"/>
      <c r="D185" s="82"/>
      <c r="E185" s="82"/>
      <c r="F185" s="82"/>
      <c r="G185" s="82"/>
    </row>
    <row r="186" spans="1:7" x14ac:dyDescent="0.2">
      <c r="A186" s="83" t="s">
        <v>44</v>
      </c>
      <c r="B186" s="82"/>
      <c r="C186" s="82"/>
      <c r="D186" s="82"/>
      <c r="E186" s="82"/>
      <c r="F186" s="82"/>
      <c r="G186" s="82"/>
    </row>
    <row r="187" spans="1:7" x14ac:dyDescent="0.2">
      <c r="A187" s="83" t="s">
        <v>61</v>
      </c>
      <c r="B187" s="83"/>
      <c r="C187" s="83"/>
      <c r="D187" s="83"/>
      <c r="E187" s="83"/>
      <c r="F187" s="83"/>
      <c r="G187" s="83"/>
    </row>
    <row r="188" spans="1:7" ht="27" customHeight="1" x14ac:dyDescent="0.2">
      <c r="A188" s="100" t="s">
        <v>85</v>
      </c>
      <c r="B188" s="100"/>
      <c r="C188" s="100"/>
      <c r="D188" s="100"/>
      <c r="E188" s="100"/>
      <c r="F188" s="100"/>
      <c r="G188" s="100"/>
    </row>
    <row r="189" spans="1:7" x14ac:dyDescent="0.2">
      <c r="A189" s="84"/>
      <c r="B189" s="84"/>
      <c r="C189" s="84"/>
      <c r="D189" s="84"/>
      <c r="E189" s="84"/>
      <c r="F189" s="84"/>
      <c r="G189" s="84"/>
    </row>
    <row r="190" spans="1:7" x14ac:dyDescent="0.2">
      <c r="A190" s="83" t="s">
        <v>62</v>
      </c>
      <c r="B190" s="83"/>
      <c r="C190" s="83"/>
      <c r="D190" s="83"/>
      <c r="E190" s="83"/>
      <c r="F190" s="83"/>
      <c r="G190" s="83"/>
    </row>
    <row r="191" spans="1:7" x14ac:dyDescent="0.2">
      <c r="A191" s="84" t="s">
        <v>86</v>
      </c>
      <c r="B191" s="84"/>
      <c r="C191" s="84"/>
      <c r="D191" s="84"/>
      <c r="E191" s="84"/>
      <c r="F191" s="84"/>
      <c r="G191" s="84"/>
    </row>
    <row r="192" spans="1:7" x14ac:dyDescent="0.2">
      <c r="A192" s="84"/>
      <c r="B192" s="84"/>
      <c r="C192" s="84"/>
      <c r="D192" s="84"/>
      <c r="E192" s="84"/>
      <c r="F192" s="84"/>
      <c r="G192" s="84"/>
    </row>
    <row r="193" spans="1:7" x14ac:dyDescent="0.2">
      <c r="A193" s="84" t="s">
        <v>80</v>
      </c>
      <c r="B193" s="84"/>
      <c r="C193" s="84"/>
      <c r="D193" s="84"/>
      <c r="E193" s="84"/>
      <c r="F193" s="84"/>
      <c r="G193" s="84"/>
    </row>
    <row r="194" spans="1:7" x14ac:dyDescent="0.2">
      <c r="A194" s="84" t="s">
        <v>81</v>
      </c>
      <c r="B194" s="84"/>
      <c r="C194" s="84"/>
      <c r="D194" s="84"/>
      <c r="E194" s="84"/>
      <c r="F194" s="84"/>
      <c r="G194" s="84"/>
    </row>
    <row r="195" spans="1:7" x14ac:dyDescent="0.2">
      <c r="A195" s="84" t="s">
        <v>82</v>
      </c>
      <c r="B195" s="84"/>
      <c r="C195" s="84"/>
      <c r="D195" s="84"/>
      <c r="E195" s="84"/>
      <c r="F195" s="84"/>
      <c r="G195" s="84"/>
    </row>
    <row r="196" spans="1:7" x14ac:dyDescent="0.2">
      <c r="A196" s="30"/>
      <c r="B196" s="30"/>
      <c r="C196" s="29"/>
      <c r="D196" s="29"/>
      <c r="E196" s="29"/>
      <c r="F196" s="29"/>
      <c r="G196" s="29"/>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2023-11-20T07:05:28Z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