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BC225D29-C0DC-4820-B65E-0B0EC5F75AA6}" xr6:coauthVersionLast="47" xr6:coauthVersionMax="47" xr10:uidLastSave="{00000000-0000-0000-0000-000000000000}"/>
  <bookViews>
    <workbookView xWindow="1515" yWindow="1515" windowWidth="1152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<sst xmlns="http://schemas.openxmlformats.org/spreadsheetml/2006/main" count="270" uniqueCount="102">
  <si>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</si>
  <si>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</si>
  <si>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</si>
  <si>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</si>
  <si>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</si>
  <si>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</si>
  <si>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</si>
  <si>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</si>
  <si>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</si>
  <si>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</si>
  <si>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</si>
  <si>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</si>
  <si>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</si>
  <si>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</si>
  <si>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</si>
  <si>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</si>
  <si>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</si>
  <si>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</si>
  <si>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</si>
  <si>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</si>
  <si>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</si>
  <si>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</si>
  <si>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</si>
  <si>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</si>
  <si>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</si>
  <si>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</si>
  <si>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</si>
  <si>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</si>
  <si>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</si>
  <si>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</si>
  <si>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</si>
  <si>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</si>
  <si>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</si>
  <si>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</si>
  <si>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</si>
  <si>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</si>
  <si>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</si>
  <si>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</si>
  <si>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</si>
  <si>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</si>
  <si>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</si>
  <si>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</si>
  <si>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</si>
  <si>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</si>
  <si>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</si>
  <si>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</si>
  <si>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</si>
  <si>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</si>
  <si>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</si>
  <si>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</si>
  <si>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</si>
  <si>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</si>
  <si>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</si>
  <si>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</si>
  <si>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</si>
  <si>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</si>
  <si>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</si>
  <si>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</si>
  <si>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</si>
  <si>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</si>
  <si>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</si>
  <si>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</si>
  <si>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</si>
  <si>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</si>
  <si>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</si>
  <si>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</si>
  <si>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</si>
  <si>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</si>
  <si>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</si>
  <si>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</si>
  <si>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</si>
  <si>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</si>
  <si>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</si>
  <si>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</si>
  <si>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</si>
  <si>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</si>
  <si>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</si>
  <si>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</si>
  <si>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</si>
  <si>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</si>
  <si>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</si>
  <si>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</si>
  <si>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</si>
  <si>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</si>
  <si>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</si>
  <si>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</si>
  <si>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</si>
  <si>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</si>
  <si>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</si>
  <si>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</si>
  <si>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</si>
  <si>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</si>
  <si>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</si>
  <si>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</si>
  <si>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</si>
  <si>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</si>
  <si>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</si>
  <si>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</si>
  <si>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</si>
  <si>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24 November 2023</t>
  </si>
  <si>
    <t>24.11.2023</t>
  </si>
  <si>
    <t>25.11.2022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</si>
</sst>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1703619</v>
      </c>
      <c r="C11" s="54">
        <v>1382666</v>
      </c>
      <c r="D11" s="72">
        <f>IFERROR(((B11/C11)-1)*100,IF(B11+C11&lt;&gt;0,100,0))</f>
        <v>23.212619678215862</v>
      </c>
      <c r="E11" s="54">
        <v>73130904</v>
      </c>
      <c r="F11" s="54">
        <v>74512450</v>
      </c>
      <c r="G11" s="72">
        <f>IFERROR(((E11/F11)-1)*100,IF(E11+F11&lt;&gt;0,100,0))</f>
        <v>-1.8541143124404025</v>
      </c>
    </row>
    <row r="12" spans="1:7" s="15" customFormat="1" ht="12" x14ac:dyDescent="0.2">
      <c r="A12" s="51" t="s">
        <v>9</v>
      </c>
      <c r="B12" s="54">
        <v>1597461.753</v>
      </c>
      <c r="C12" s="54">
        <v>1348791.4210000001</v>
      </c>
      <c r="D12" s="72">
        <f>IFERROR(((B12/C12)-1)*100,IF(B12+C12&lt;&gt;0,100,0))</f>
        <v>18.436529779796086</v>
      </c>
      <c r="E12" s="54">
        <v>69067348.144999996</v>
      </c>
      <c r="F12" s="54">
        <v>74930064.103</v>
      </c>
      <c r="G12" s="72">
        <f>IFERROR(((E12/F12)-1)*100,IF(E12+F12&lt;&gt;0,100,0))</f>
        <v>-7.8242505570808358</v>
      </c>
    </row>
    <row r="13" spans="1:7" s="15" customFormat="1" ht="12" x14ac:dyDescent="0.2">
      <c r="A13" s="51" t="s">
        <v>10</v>
      </c>
      <c r="B13" s="54">
        <v>92910813.980843201</v>
      </c>
      <c r="C13" s="54">
        <v>80629524.586874202</v>
      </c>
      <c r="D13" s="72">
        <f>IFERROR(((B13/C13)-1)*100,IF(B13+C13&lt;&gt;0,100,0))</f>
        <v>15.231752210986361</v>
      </c>
      <c r="E13" s="54">
        <v>4865777756.7664604</v>
      </c>
      <c r="F13" s="54">
        <v>5420332433.7017097</v>
      </c>
      <c r="G13" s="72">
        <f>IFERROR(((E13/F13)-1)*100,IF(E13+F13&lt;&gt;0,100,0))</f>
        <v>-10.231008590676549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443</v>
      </c>
      <c r="C16" s="54">
        <v>394</v>
      </c>
      <c r="D16" s="72">
        <f>IFERROR(((B16/C16)-1)*100,IF(B16+C16&lt;&gt;0,100,0))</f>
        <v>12.436548223350252</v>
      </c>
      <c r="E16" s="54">
        <v>17251</v>
      </c>
      <c r="F16" s="54">
        <v>18639</v>
      </c>
      <c r="G16" s="72">
        <f>IFERROR(((E16/F16)-1)*100,IF(E16+F16&lt;&gt;0,100,0))</f>
        <v>-7.4467514351628346</v>
      </c>
    </row>
    <row r="17" spans="1:7" s="15" customFormat="1" ht="12" x14ac:dyDescent="0.2">
      <c r="A17" s="51" t="s">
        <v>9</v>
      </c>
      <c r="B17" s="54">
        <v>179357.378</v>
      </c>
      <c r="C17" s="54">
        <v>116098.524</v>
      </c>
      <c r="D17" s="72">
        <f>IFERROR(((B17/C17)-1)*100,IF(B17+C17&lt;&gt;0,100,0))</f>
        <v>54.487216392173934</v>
      </c>
      <c r="E17" s="54">
        <v>7591008.8389999997</v>
      </c>
      <c r="F17" s="54">
        <v>7616934.7860000003</v>
      </c>
      <c r="G17" s="72">
        <f>IFERROR(((E17/F17)-1)*100,IF(E17+F17&lt;&gt;0,100,0))</f>
        <v>-0.34037244283163792</v>
      </c>
    </row>
    <row r="18" spans="1:7" s="15" customFormat="1" ht="12" x14ac:dyDescent="0.2">
      <c r="A18" s="51" t="s">
        <v>10</v>
      </c>
      <c r="B18" s="54">
        <v>10843054.8039682</v>
      </c>
      <c r="C18" s="54">
        <v>5662036.8855492696</v>
      </c>
      <c r="D18" s="72">
        <f>IFERROR(((B18/C18)-1)*100,IF(B18+C18&lt;&gt;0,100,0))</f>
        <v>91.504488987735115</v>
      </c>
      <c r="E18" s="54">
        <v>432977331.08649999</v>
      </c>
      <c r="F18" s="54">
        <v>526986368.823915</v>
      </c>
      <c r="G18" s="72">
        <f>IFERROR(((E18/F18)-1)*100,IF(E18+F18&lt;&gt;0,100,0))</f>
        <v>-17.838988501204824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14460494.448999999</v>
      </c>
      <c r="C24" s="53">
        <v>9602838.6622000001</v>
      </c>
      <c r="D24" s="52">
        <f>B24-C24</f>
        <v>4857655.786799999</v>
      </c>
      <c r="E24" s="54">
        <v>672817635.17154002</v>
      </c>
      <c r="F24" s="54">
        <v>841769598.59248996</v>
      </c>
      <c r="G24" s="52">
        <f>E24-F24</f>
        <v>-168951963.42094994</v>
      </c>
    </row>
    <row r="25" spans="1:7" s="15" customFormat="1" ht="12" x14ac:dyDescent="0.2">
      <c r="A25" s="55" t="s">
        <v>15</v>
      </c>
      <c r="B25" s="53">
        <v>13506748.25451</v>
      </c>
      <c r="C25" s="53">
        <v>10990395.624329999</v>
      </c>
      <c r="D25" s="52">
        <f>B25-C25</f>
        <v>2516352.6301800013</v>
      </c>
      <c r="E25" s="54">
        <v>785573270.80883002</v>
      </c>
      <c r="F25" s="54">
        <v>909123009.25615001</v>
      </c>
      <c r="G25" s="52">
        <f>E25-F25</f>
        <v>-123549738.44731998</v>
      </c>
    </row>
    <row r="26" spans="1:7" s="25" customFormat="1" ht="12" x14ac:dyDescent="0.2">
      <c r="A26" s="56" t="s">
        <v>16</v>
      </c>
      <c r="B26" s="57">
        <f>B24-B25</f>
        <v>953746.19448999874</v>
      </c>
      <c r="C26" s="57">
        <f>C24-C25</f>
        <v>-1387556.962129999</v>
      </c>
      <c r="D26" s="57"/>
      <c r="E26" s="57">
        <f>E24-E25</f>
        <v>-112755635.63729</v>
      </c>
      <c r="F26" s="57">
        <f>F24-F25</f>
        <v>-67353410.663660049</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75712.40498331</v>
      </c>
      <c r="C33" s="103">
        <v>73151.379709369998</v>
      </c>
      <c r="D33" s="72">
        <f t="shared" ref="D33:D42" si="0">IFERROR(((B33/C33)-1)*100,IF(B33+C33&lt;&gt;0,100,0))</f>
        <v>3.5009938077927405</v>
      </c>
      <c r="E33" s="51"/>
      <c r="F33" s="103">
        <v>75712.399999999994</v>
      </c>
      <c r="G33" s="103">
        <v>73920.75</v>
      </c>
    </row>
    <row r="34" spans="1:7" s="15" customFormat="1" ht="12" x14ac:dyDescent="0.2">
      <c r="A34" s="51" t="s">
        <v>23</v>
      </c>
      <c r="B34" s="103">
        <v>76099.199608519993</v>
      </c>
      <c r="C34" s="103">
        <v>79410.970858920002</v>
      </c>
      <c r="D34" s="72">
        <f t="shared" si="0"/>
        <v>-4.1704203016024515</v>
      </c>
      <c r="E34" s="51"/>
      <c r="F34" s="103">
        <v>76101.759999999995</v>
      </c>
      <c r="G34" s="103">
        <v>73978.28</v>
      </c>
    </row>
    <row r="35" spans="1:7" s="15" customFormat="1" ht="12" x14ac:dyDescent="0.2">
      <c r="A35" s="51" t="s">
        <v>24</v>
      </c>
      <c r="B35" s="103">
        <v>69577.997909400001</v>
      </c>
      <c r="C35" s="103">
        <v>70943.732411019999</v>
      </c>
      <c r="D35" s="72">
        <f t="shared" si="0"/>
        <v>-1.925095361077811</v>
      </c>
      <c r="E35" s="51"/>
      <c r="F35" s="103">
        <v>70191.5</v>
      </c>
      <c r="G35" s="103">
        <v>68983.039999999994</v>
      </c>
    </row>
    <row r="36" spans="1:7" s="15" customFormat="1" ht="12" x14ac:dyDescent="0.2">
      <c r="A36" s="51" t="s">
        <v>25</v>
      </c>
      <c r="B36" s="103">
        <v>69662.788535970001</v>
      </c>
      <c r="C36" s="103">
        <v>66753.48338397</v>
      </c>
      <c r="D36" s="72">
        <f t="shared" si="0"/>
        <v>4.358282151757531</v>
      </c>
      <c r="E36" s="51"/>
      <c r="F36" s="103">
        <v>69680.98</v>
      </c>
      <c r="G36" s="103">
        <v>67806.66</v>
      </c>
    </row>
    <row r="37" spans="1:7" s="15" customFormat="1" ht="12" x14ac:dyDescent="0.2">
      <c r="A37" s="51" t="s">
        <v>79</v>
      </c>
      <c r="B37" s="103">
        <v>57185.654017640001</v>
      </c>
      <c r="C37" s="103">
        <v>71441.225661300006</v>
      </c>
      <c r="D37" s="72">
        <f t="shared" si="0"/>
        <v>-19.954265218300005</v>
      </c>
      <c r="E37" s="51"/>
      <c r="F37" s="103">
        <v>57800.72</v>
      </c>
      <c r="G37" s="103">
        <v>55298.04</v>
      </c>
    </row>
    <row r="38" spans="1:7" s="15" customFormat="1" ht="12" x14ac:dyDescent="0.2">
      <c r="A38" s="51" t="s">
        <v>26</v>
      </c>
      <c r="B38" s="103">
        <v>104274.19497914999</v>
      </c>
      <c r="C38" s="103">
        <v>87346.994908990004</v>
      </c>
      <c r="D38" s="72">
        <f t="shared" si="0"/>
        <v>19.379258654286915</v>
      </c>
      <c r="E38" s="51"/>
      <c r="F38" s="103">
        <v>104405.05</v>
      </c>
      <c r="G38" s="103">
        <v>101095.02</v>
      </c>
    </row>
    <row r="39" spans="1:7" s="15" customFormat="1" ht="12" x14ac:dyDescent="0.2">
      <c r="A39" s="51" t="s">
        <v>27</v>
      </c>
      <c r="B39" s="103">
        <v>17184.53107053</v>
      </c>
      <c r="C39" s="103">
        <v>16370.36491423</v>
      </c>
      <c r="D39" s="72">
        <f t="shared" si="0"/>
        <v>4.9734148295758729</v>
      </c>
      <c r="E39" s="51"/>
      <c r="F39" s="103">
        <v>17220.7</v>
      </c>
      <c r="G39" s="103">
        <v>16720.09</v>
      </c>
    </row>
    <row r="40" spans="1:7" s="15" customFormat="1" ht="12" x14ac:dyDescent="0.2">
      <c r="A40" s="51" t="s">
        <v>28</v>
      </c>
      <c r="B40" s="103">
        <v>104049.12109052</v>
      </c>
      <c r="C40" s="103">
        <v>89547.57781011</v>
      </c>
      <c r="D40" s="72">
        <f t="shared" si="0"/>
        <v>16.194232870442594</v>
      </c>
      <c r="E40" s="51"/>
      <c r="F40" s="103">
        <v>104099.28</v>
      </c>
      <c r="G40" s="103">
        <v>101058.81</v>
      </c>
    </row>
    <row r="41" spans="1:7" s="15" customFormat="1" ht="12" x14ac:dyDescent="0.2">
      <c r="A41" s="51" t="s">
        <v>29</v>
      </c>
      <c r="B41" s="59"/>
      <c r="C41" s="59"/>
      <c r="D41" s="72">
        <f t="shared" si="0"/>
        <v>0</v>
      </c>
      <c r="E41" s="51"/>
      <c r="F41" s="59"/>
      <c r="G41" s="59"/>
    </row>
    <row r="42" spans="1:7" s="15" customFormat="1" ht="12" x14ac:dyDescent="0.2">
      <c r="A42" s="51" t="s">
        <v>78</v>
      </c>
      <c r="B42" s="103">
        <v>660.17204407999998</v>
      </c>
      <c r="C42" s="103">
        <v>1100.80783782</v>
      </c>
      <c r="D42" s="72">
        <f t="shared" si="0"/>
        <v>-40.028402651330971</v>
      </c>
      <c r="E42" s="51"/>
      <c r="F42" s="103">
        <v>684.1</v>
      </c>
      <c r="G42" s="103">
        <v>646.1</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18704.275770071301</v>
      </c>
      <c r="D48" s="59"/>
      <c r="E48" s="104">
        <v>20977.962868746999</v>
      </c>
      <c r="F48" s="59"/>
      <c r="G48" s="72">
        <f>IFERROR(((C48/E48)-1)*100,IF(C48+E48&lt;&gt;0,100,0))</f>
        <v>-10.838455158403592</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2003</v>
      </c>
      <c r="D54" s="62"/>
      <c r="E54" s="105">
        <v>352032</v>
      </c>
      <c r="F54" s="105">
        <v>32829685.449999999</v>
      </c>
      <c r="G54" s="105">
        <v>8091779.6639999999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6338</v>
      </c>
      <c r="C68" s="53">
        <v>6587</v>
      </c>
      <c r="D68" s="72">
        <f>IFERROR(((B68/C68)-1)*100,IF(B68+C68&lt;&gt;0,100,0))</f>
        <v>-3.7801730681645718</v>
      </c>
      <c r="E68" s="53">
        <v>304029</v>
      </c>
      <c r="F68" s="53">
        <v>306855</v>
      </c>
      <c r="G68" s="72">
        <f>IFERROR(((E68/F68)-1)*100,IF(E68+F68&lt;&gt;0,100,0))</f>
        <v>-0.9209561519284315</v>
      </c>
    </row>
    <row r="69" spans="1:7" s="15" customFormat="1" ht="12" x14ac:dyDescent="0.2">
      <c r="A69" s="66" t="s">
        <v>54</v>
      </c>
      <c r="B69" s="54">
        <v>317561577.37300003</v>
      </c>
      <c r="C69" s="53">
        <v>247590217.27700001</v>
      </c>
      <c r="D69" s="72">
        <f>IFERROR(((B69/C69)-1)*100,IF(B69+C69&lt;&gt;0,100,0))</f>
        <v>28.260955083583596</v>
      </c>
      <c r="E69" s="53">
        <v>11362089470.759001</v>
      </c>
      <c r="F69" s="53">
        <v>9285452743.8710003</v>
      </c>
      <c r="G69" s="72">
        <f>IFERROR(((E69/F69)-1)*100,IF(E69+F69&lt;&gt;0,100,0))</f>
        <v>22.364410052689298</v>
      </c>
    </row>
    <row r="70" spans="1:7" s="15" customFormat="1" ht="12" x14ac:dyDescent="0.2">
      <c r="A70" s="66" t="s">
        <v>55</v>
      </c>
      <c r="B70" s="54">
        <v>288777348.96373999</v>
      </c>
      <c r="C70" s="53">
        <v>236630673.82302001</v>
      </c>
      <c r="D70" s="72">
        <f>IFERROR(((B70/C70)-1)*100,IF(B70+C70&lt;&gt;0,100,0))</f>
        <v>22.037157862180344</v>
      </c>
      <c r="E70" s="53">
        <v>10212625156.7743</v>
      </c>
      <c r="F70" s="53">
        <v>8853282587.6177597</v>
      </c>
      <c r="G70" s="72">
        <f>IFERROR(((E70/F70)-1)*100,IF(E70+F70&lt;&gt;0,100,0))</f>
        <v>15.354107989930444</v>
      </c>
    </row>
    <row r="71" spans="1:7" s="15" customFormat="1" ht="12" x14ac:dyDescent="0.2">
      <c r="A71" s="66" t="s">
        <v>94</v>
      </c>
      <c r="B71" s="72">
        <f>IFERROR(B69/B68/1000,)</f>
        <v>50.104382671662989</v>
      </c>
      <c r="C71" s="72">
        <f>IFERROR(C69/C68/1000,)</f>
        <v>37.587705674358588</v>
      </c>
      <c r="D71" s="72">
        <f>IFERROR(((B71/C71)-1)*100,IF(B71+C71&lt;&gt;0,100,0))</f>
        <v>33.299922867713015</v>
      </c>
      <c r="E71" s="72">
        <f>IFERROR(E69/E68/1000,)</f>
        <v>37.371729245430537</v>
      </c>
      <c r="F71" s="72">
        <f>IFERROR(F69/F68/1000,)</f>
        <v>30.260066623880988</v>
      </c>
      <c r="G71" s="72">
        <f>IFERROR(((E71/F71)-1)*100,IF(E71+F71&lt;&gt;0,100,0))</f>
        <v>23.501807547036545</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2702</v>
      </c>
      <c r="C74" s="53">
        <v>2731</v>
      </c>
      <c r="D74" s="72">
        <f>IFERROR(((B74/C74)-1)*100,IF(B74+C74&lt;&gt;0,100,0))</f>
        <v>-1.0618820944708895</v>
      </c>
      <c r="E74" s="53">
        <v>128376</v>
      </c>
      <c r="F74" s="53">
        <v>128018</v>
      </c>
      <c r="G74" s="72">
        <f>IFERROR(((E74/F74)-1)*100,IF(E74+F74&lt;&gt;0,100,0))</f>
        <v>0.27964817447545531</v>
      </c>
    </row>
    <row r="75" spans="1:7" s="15" customFormat="1" ht="12" x14ac:dyDescent="0.2">
      <c r="A75" s="66" t="s">
        <v>54</v>
      </c>
      <c r="B75" s="54">
        <v>583624025.74399996</v>
      </c>
      <c r="C75" s="53">
        <v>571362005.89999998</v>
      </c>
      <c r="D75" s="72">
        <f>IFERROR(((B75/C75)-1)*100,IF(B75+C75&lt;&gt;0,100,0))</f>
        <v>2.1461034715959171</v>
      </c>
      <c r="E75" s="53">
        <v>28398165783.271999</v>
      </c>
      <c r="F75" s="53">
        <v>23758164410.060001</v>
      </c>
      <c r="G75" s="72">
        <f>IFERROR(((E75/F75)-1)*100,IF(E75+F75&lt;&gt;0,100,0))</f>
        <v>19.530134117799381</v>
      </c>
    </row>
    <row r="76" spans="1:7" s="15" customFormat="1" ht="12" x14ac:dyDescent="0.2">
      <c r="A76" s="66" t="s">
        <v>55</v>
      </c>
      <c r="B76" s="54">
        <v>527514514.05734998</v>
      </c>
      <c r="C76" s="53">
        <v>534805901.86610001</v>
      </c>
      <c r="D76" s="72">
        <f>IFERROR(((B76/C76)-1)*100,IF(B76+C76&lt;&gt;0,100,0))</f>
        <v>-1.363370857222812</v>
      </c>
      <c r="E76" s="53">
        <v>25646124449.7346</v>
      </c>
      <c r="F76" s="53">
        <v>22255430684.2248</v>
      </c>
      <c r="G76" s="72">
        <f>IFERROR(((E76/F76)-1)*100,IF(E76+F76&lt;&gt;0,100,0))</f>
        <v>15.235354523663336</v>
      </c>
    </row>
    <row r="77" spans="1:7" s="15" customFormat="1" ht="12" x14ac:dyDescent="0.2">
      <c r="A77" s="66" t="s">
        <v>94</v>
      </c>
      <c r="B77" s="72">
        <f>IFERROR(B75/B74/1000,)</f>
        <v>215.99704875795706</v>
      </c>
      <c r="C77" s="72">
        <f>IFERROR(C75/C74/1000,)</f>
        <v>209.21347707799339</v>
      </c>
      <c r="D77" s="72">
        <f>IFERROR(((B77/C77)-1)*100,IF(B77+C77&lt;&gt;0,100,0))</f>
        <v>3.2424162031563508</v>
      </c>
      <c r="E77" s="72">
        <f>IFERROR(E75/E74/1000,)</f>
        <v>221.21086327095406</v>
      </c>
      <c r="F77" s="72">
        <f>IFERROR(F75/F74/1000,)</f>
        <v>185.5845616246153</v>
      </c>
      <c r="G77" s="72">
        <f>IFERROR(((E77/F77)-1)*100,IF(E77+F77&lt;&gt;0,100,0))</f>
        <v>19.196802435754655</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155</v>
      </c>
      <c r="C80" s="53">
        <v>178</v>
      </c>
      <c r="D80" s="72">
        <f>IFERROR(((B80/C80)-1)*100,IF(B80+C80&lt;&gt;0,100,0))</f>
        <v>-12.921348314606739</v>
      </c>
      <c r="E80" s="53">
        <v>10201</v>
      </c>
      <c r="F80" s="53">
        <v>9222</v>
      </c>
      <c r="G80" s="72">
        <f>IFERROR(((E80/F80)-1)*100,IF(E80+F80&lt;&gt;0,100,0))</f>
        <v>10.615918455866403</v>
      </c>
    </row>
    <row r="81" spans="1:7" s="15" customFormat="1" ht="12" x14ac:dyDescent="0.2">
      <c r="A81" s="66" t="s">
        <v>54</v>
      </c>
      <c r="B81" s="54">
        <v>18166963.778999999</v>
      </c>
      <c r="C81" s="53">
        <v>19161648.214000002</v>
      </c>
      <c r="D81" s="72">
        <f>IFERROR(((B81/C81)-1)*100,IF(B81+C81&lt;&gt;0,100,0))</f>
        <v>-5.1910170977528924</v>
      </c>
      <c r="E81" s="53">
        <v>1180508744.5999999</v>
      </c>
      <c r="F81" s="53">
        <v>1084947798.2520001</v>
      </c>
      <c r="G81" s="72">
        <f>IFERROR(((E81/F81)-1)*100,IF(E81+F81&lt;&gt;0,100,0))</f>
        <v>8.8078842596815754</v>
      </c>
    </row>
    <row r="82" spans="1:7" s="15" customFormat="1" ht="12" x14ac:dyDescent="0.2">
      <c r="A82" s="66" t="s">
        <v>55</v>
      </c>
      <c r="B82" s="54">
        <v>7200131.6107904101</v>
      </c>
      <c r="C82" s="53">
        <v>4651073.8610299099</v>
      </c>
      <c r="D82" s="72">
        <f>IFERROR(((B82/C82)-1)*100,IF(B82+C82&lt;&gt;0,100,0))</f>
        <v>54.805789499890899</v>
      </c>
      <c r="E82" s="53">
        <v>369214621.91653103</v>
      </c>
      <c r="F82" s="53">
        <v>376763155.92973799</v>
      </c>
      <c r="G82" s="72">
        <f>IFERROR(((E82/F82)-1)*100,IF(E82+F82&lt;&gt;0,100,0))</f>
        <v>-2.003522344051778</v>
      </c>
    </row>
    <row r="83" spans="1:7" x14ac:dyDescent="0.2">
      <c r="A83" s="66" t="s">
        <v>94</v>
      </c>
      <c r="B83" s="72">
        <f>IFERROR(B81/B80/1000,)</f>
        <v>117.20621792903225</v>
      </c>
      <c r="C83" s="72">
        <f>IFERROR(C81/C80/1000,)</f>
        <v>107.64970906741574</v>
      </c>
      <c r="D83" s="72">
        <f>IFERROR(((B83/C83)-1)*100,IF(B83+C83&lt;&gt;0,100,0))</f>
        <v>8.8774126232257</v>
      </c>
      <c r="E83" s="72">
        <f>IFERROR(E81/E80/1000,)</f>
        <v>115.72480586217037</v>
      </c>
      <c r="F83" s="72">
        <f>IFERROR(F81/F80/1000,)</f>
        <v>117.64777686532207</v>
      </c>
      <c r="G83" s="72">
        <f>IFERROR(((E83/F83)-1)*100,IF(E83+F83&lt;&gt;0,100,0))</f>
        <v>-1.6345153766509579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9195</v>
      </c>
      <c r="C86" s="51">
        <f>C68+C74+C80</f>
        <v>9496</v>
      </c>
      <c r="D86" s="72">
        <f>IFERROR(((B86/C86)-1)*100,IF(B86+C86&lt;&gt;0,100,0))</f>
        <v>-3.1697556866048915</v>
      </c>
      <c r="E86" s="51">
        <f>E68+E74+E80</f>
        <v>442606</v>
      </c>
      <c r="F86" s="51">
        <f>F68+F74+F80</f>
        <v>444095</v>
      </c>
      <c r="G86" s="72">
        <f>IFERROR(((E86/F86)-1)*100,IF(E86+F86&lt;&gt;0,100,0))</f>
        <v>-0.33528862067800924</v>
      </c>
    </row>
    <row r="87" spans="1:7" s="15" customFormat="1" ht="12" x14ac:dyDescent="0.2">
      <c r="A87" s="66" t="s">
        <v>54</v>
      </c>
      <c r="B87" s="51">
        <f t="shared" ref="B87:C87" si="1">B69+B75+B81</f>
        <v>919352566.89600003</v>
      </c>
      <c r="C87" s="51">
        <f t="shared" si="1"/>
        <v>838113871.39100003</v>
      </c>
      <c r="D87" s="72">
        <f>IFERROR(((B87/C87)-1)*100,IF(B87+C87&lt;&gt;0,100,0))</f>
        <v>9.6930379365001826</v>
      </c>
      <c r="E87" s="51">
        <f t="shared" ref="E87:F87" si="2">E69+E75+E81</f>
        <v>40940763998.630997</v>
      </c>
      <c r="F87" s="51">
        <f t="shared" si="2"/>
        <v>34128564952.182999</v>
      </c>
      <c r="G87" s="72">
        <f>IFERROR(((E87/F87)-1)*100,IF(E87+F87&lt;&gt;0,100,0))</f>
        <v>19.960402835549829</v>
      </c>
    </row>
    <row r="88" spans="1:7" s="15" customFormat="1" ht="12" x14ac:dyDescent="0.2">
      <c r="A88" s="66" t="s">
        <v>55</v>
      </c>
      <c r="B88" s="51">
        <f t="shared" ref="B88:C88" si="3">B70+B76+B82</f>
        <v>823491994.6318804</v>
      </c>
      <c r="C88" s="51">
        <f t="shared" si="3"/>
        <v>776087649.55014992</v>
      </c>
      <c r="D88" s="72">
        <f>IFERROR(((B88/C88)-1)*100,IF(B88+C88&lt;&gt;0,100,0))</f>
        <v>6.1081174412719763</v>
      </c>
      <c r="E88" s="51">
        <f t="shared" ref="E88:F88" si="4">E70+E76+E82</f>
        <v>36227964228.42543</v>
      </c>
      <c r="F88" s="51">
        <f t="shared" si="4"/>
        <v>31485476427.772297</v>
      </c>
      <c r="G88" s="72">
        <f>IFERROR(((E88/F88)-1)*100,IF(E88+F88&lt;&gt;0,100,0))</f>
        <v>15.062461613158074</v>
      </c>
    </row>
    <row r="89" spans="1:7" x14ac:dyDescent="0.2">
      <c r="A89" s="66" t="s">
        <v>95</v>
      </c>
      <c r="B89" s="72">
        <f>IFERROR((B75/B87)*100,IF(B75+B87&lt;&gt;0,100,0))</f>
        <v>63.482068442413052</v>
      </c>
      <c r="C89" s="72">
        <f>IFERROR((C75/C87)*100,IF(C75+C87&lt;&gt;0,100,0))</f>
        <v>68.172360034051508</v>
      </c>
      <c r="D89" s="72">
        <f>IFERROR(((B89/C89)-1)*100,IF(B89+C89&lt;&gt;0,100,0))</f>
        <v>-6.880048731327026</v>
      </c>
      <c r="E89" s="72">
        <f>IFERROR((E75/E87)*100,IF(E75+E87&lt;&gt;0,100,0))</f>
        <v>69.364034789926237</v>
      </c>
      <c r="F89" s="72">
        <f>IFERROR((F75/F87)*100,IF(F75+F87&lt;&gt;0,100,0))</f>
        <v>69.613722239265542</v>
      </c>
      <c r="G89" s="72">
        <f>IFERROR(((E89/F89)-1)*100,IF(E89+F89&lt;&gt;0,100,0))</f>
        <v>-0.35867561927103164</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105436235.925</v>
      </c>
      <c r="C97" s="106">
        <v>94514119.134000003</v>
      </c>
      <c r="D97" s="52">
        <f>B97-C97</f>
        <v>10922116.790999994</v>
      </c>
      <c r="E97" s="106">
        <v>5186899531.7600002</v>
      </c>
      <c r="F97" s="106">
        <v>3152687747.6069999</v>
      </c>
      <c r="G97" s="67">
        <f>E97-F97</f>
        <v>2034211784.1530004</v>
      </c>
    </row>
    <row r="98" spans="1:7" s="15" customFormat="1" ht="13.5" x14ac:dyDescent="0.2">
      <c r="A98" s="66" t="s">
        <v>88</v>
      </c>
      <c r="B98" s="53">
        <v>104313017.07799999</v>
      </c>
      <c r="C98" s="106">
        <v>90804137.656000003</v>
      </c>
      <c r="D98" s="52">
        <f>B98-C98</f>
        <v>13508879.421999991</v>
      </c>
      <c r="E98" s="106">
        <v>5145242684.2370005</v>
      </c>
      <c r="F98" s="106">
        <v>3117232575.9250002</v>
      </c>
      <c r="G98" s="67">
        <f>E98-F98</f>
        <v>2028010108.3120003</v>
      </c>
    </row>
    <row r="99" spans="1:7" s="15" customFormat="1" ht="12" x14ac:dyDescent="0.2">
      <c r="A99" s="68" t="s">
        <v>16</v>
      </c>
      <c r="B99" s="52">
        <f>B97-B98</f>
        <v>1123218.8470000029</v>
      </c>
      <c r="C99" s="52">
        <f>C97-C98</f>
        <v>3709981.4780000001</v>
      </c>
      <c r="D99" s="69"/>
      <c r="E99" s="52">
        <f>E97-E98</f>
        <v>41656847.522999763</v>
      </c>
      <c r="F99" s="69">
        <f>F97-F98</f>
        <v>35455171.681999683</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47593216.417000003</v>
      </c>
      <c r="C102" s="106">
        <v>33102104.010000002</v>
      </c>
      <c r="D102" s="52">
        <f>B102-C102</f>
        <v>14491112.407000002</v>
      </c>
      <c r="E102" s="106">
        <v>1480441734.438</v>
      </c>
      <c r="F102" s="106">
        <v>1068299836.546</v>
      </c>
      <c r="G102" s="67">
        <f>E102-F102</f>
        <v>412141897.89199996</v>
      </c>
    </row>
    <row r="103" spans="1:7" s="15" customFormat="1" ht="13.5" x14ac:dyDescent="0.2">
      <c r="A103" s="66" t="s">
        <v>88</v>
      </c>
      <c r="B103" s="53">
        <v>58237493.214000002</v>
      </c>
      <c r="C103" s="106">
        <v>29347485.734000001</v>
      </c>
      <c r="D103" s="52">
        <f>B103-C103</f>
        <v>28890007.48</v>
      </c>
      <c r="E103" s="106">
        <v>1658427411.3959999</v>
      </c>
      <c r="F103" s="106">
        <v>1212803590.882</v>
      </c>
      <c r="G103" s="67">
        <f>E103-F103</f>
        <v>445623820.51399994</v>
      </c>
    </row>
    <row r="104" spans="1:7" s="25" customFormat="1" ht="12" x14ac:dyDescent="0.2">
      <c r="A104" s="68" t="s">
        <v>16</v>
      </c>
      <c r="B104" s="52">
        <f>B102-B103</f>
        <v>-10644276.796999998</v>
      </c>
      <c r="C104" s="52">
        <f>C102-C103</f>
        <v>3754618.2760000005</v>
      </c>
      <c r="D104" s="69"/>
      <c r="E104" s="52">
        <f>E102-E103</f>
        <v>-177985676.95799994</v>
      </c>
      <c r="F104" s="69">
        <f>F102-F103</f>
        <v>-144503754.33599997</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915.33232449956699</v>
      </c>
      <c r="C111" s="108">
        <v>853.40118394289004</v>
      </c>
      <c r="D111" s="72">
        <f>IFERROR(((B111/C111)-1)*100,IF(B111+C111&lt;&gt;0,100,0))</f>
        <v>7.2569785139671605</v>
      </c>
      <c r="E111" s="71"/>
      <c r="F111" s="107">
        <v>930.23040597220995</v>
      </c>
      <c r="G111" s="107">
        <v>915.33232449956699</v>
      </c>
    </row>
    <row r="112" spans="1:7" s="15" customFormat="1" ht="12" x14ac:dyDescent="0.2">
      <c r="A112" s="66" t="s">
        <v>50</v>
      </c>
      <c r="B112" s="107">
        <v>902.16389368422801</v>
      </c>
      <c r="C112" s="108">
        <v>841.32989141074199</v>
      </c>
      <c r="D112" s="72">
        <f>IFERROR(((B112/C112)-1)*100,IF(B112+C112&lt;&gt;0,100,0))</f>
        <v>7.2306954613819308</v>
      </c>
      <c r="E112" s="71"/>
      <c r="F112" s="107">
        <v>916.80276676272103</v>
      </c>
      <c r="G112" s="107">
        <v>902.16389368422801</v>
      </c>
    </row>
    <row r="113" spans="1:7" s="15" customFormat="1" ht="12" x14ac:dyDescent="0.2">
      <c r="A113" s="66" t="s">
        <v>51</v>
      </c>
      <c r="B113" s="107">
        <v>983.34337763405097</v>
      </c>
      <c r="C113" s="108">
        <v>913.82949912542006</v>
      </c>
      <c r="D113" s="72">
        <f>IFERROR(((B113/C113)-1)*100,IF(B113+C113&lt;&gt;0,100,0))</f>
        <v>7.6068761815151653</v>
      </c>
      <c r="E113" s="71"/>
      <c r="F113" s="107">
        <v>999.95642543099905</v>
      </c>
      <c r="G113" s="107">
        <v>983.34337763405097</v>
      </c>
    </row>
    <row r="114" spans="1:7" s="25" customFormat="1" ht="12" x14ac:dyDescent="0.2">
      <c r="A114" s="68" t="s">
        <v>52</v>
      </c>
      <c r="B114" s="72"/>
      <c r="C114" s="71"/>
      <c r="D114" s="73"/>
      <c r="E114" s="71"/>
      <c r="F114" s="58"/>
      <c r="G114" s="58"/>
    </row>
    <row r="115" spans="1:7" s="15" customFormat="1" ht="12" x14ac:dyDescent="0.2">
      <c r="A115" s="66" t="s">
        <v>56</v>
      </c>
      <c r="B115" s="107">
        <v>698.30779385025903</v>
      </c>
      <c r="C115" s="108">
        <v>644.53941306703496</v>
      </c>
      <c r="D115" s="72">
        <f>IFERROR(((B115/C115)-1)*100,IF(B115+C115&lt;&gt;0,100,0))</f>
        <v>8.3421400915372637</v>
      </c>
      <c r="E115" s="71"/>
      <c r="F115" s="107">
        <v>701.38023907944103</v>
      </c>
      <c r="G115" s="107">
        <v>698.30779385025903</v>
      </c>
    </row>
    <row r="116" spans="1:7" s="15" customFormat="1" ht="12" x14ac:dyDescent="0.2">
      <c r="A116" s="66" t="s">
        <v>57</v>
      </c>
      <c r="B116" s="107">
        <v>917.91967273860405</v>
      </c>
      <c r="C116" s="108">
        <v>843.98723469346203</v>
      </c>
      <c r="D116" s="72">
        <f>IFERROR(((B116/C116)-1)*100,IF(B116+C116&lt;&gt;0,100,0))</f>
        <v>8.7599000323736362</v>
      </c>
      <c r="E116" s="71"/>
      <c r="F116" s="107">
        <v>926.10287744418895</v>
      </c>
      <c r="G116" s="107">
        <v>917.91967273860405</v>
      </c>
    </row>
    <row r="117" spans="1:7" s="15" customFormat="1" ht="12" x14ac:dyDescent="0.2">
      <c r="A117" s="66" t="s">
        <v>59</v>
      </c>
      <c r="B117" s="107">
        <v>1048.23269389755</v>
      </c>
      <c r="C117" s="108">
        <v>972.17796565796402</v>
      </c>
      <c r="D117" s="72">
        <f>IFERROR(((B117/C117)-1)*100,IF(B117+C117&lt;&gt;0,100,0))</f>
        <v>7.8231281644109973</v>
      </c>
      <c r="E117" s="71"/>
      <c r="F117" s="107">
        <v>1066.3244313386999</v>
      </c>
      <c r="G117" s="107">
        <v>1048.23269389755</v>
      </c>
    </row>
    <row r="118" spans="1:7" s="15" customFormat="1" ht="12" x14ac:dyDescent="0.2">
      <c r="A118" s="66" t="s">
        <v>58</v>
      </c>
      <c r="B118" s="107">
        <v>960.724577165033</v>
      </c>
      <c r="C118" s="108">
        <v>910.74097031506199</v>
      </c>
      <c r="D118" s="72">
        <f>IFERROR(((B118/C118)-1)*100,IF(B118+C118&lt;&gt;0,100,0))</f>
        <v>5.4882352369279852</v>
      </c>
      <c r="E118" s="71"/>
      <c r="F118" s="107">
        <v>981.43440676538103</v>
      </c>
      <c r="G118" s="107">
        <v>960.724577165033</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236</v>
      </c>
      <c r="C127" s="53">
        <v>158</v>
      </c>
      <c r="D127" s="72">
        <f>IFERROR(((B127/C127)-1)*100,IF(B127+C127&lt;&gt;0,100,0))</f>
        <v>49.367088607594937</v>
      </c>
      <c r="E127" s="53">
        <v>18431</v>
      </c>
      <c r="F127" s="53">
        <v>13463</v>
      </c>
      <c r="G127" s="72">
        <f>IFERROR(((E127/F127)-1)*100,IF(E127+F127&lt;&gt;0,100,0))</f>
        <v>36.901136448042784</v>
      </c>
    </row>
    <row r="128" spans="1:7" s="15" customFormat="1" ht="12" x14ac:dyDescent="0.2">
      <c r="A128" s="66" t="s">
        <v>74</v>
      </c>
      <c r="B128" s="54">
        <v>1</v>
      </c>
      <c r="C128" s="53">
        <v>2</v>
      </c>
      <c r="D128" s="72">
        <f>IFERROR(((B128/C128)-1)*100,IF(B128+C128&lt;&gt;0,100,0))</f>
        <v>-50</v>
      </c>
      <c r="E128" s="53">
        <v>358</v>
      </c>
      <c r="F128" s="53">
        <v>379</v>
      </c>
      <c r="G128" s="72">
        <f>IFERROR(((E128/F128)-1)*100,IF(E128+F128&lt;&gt;0,100,0))</f>
        <v>-5.5408970976253302</v>
      </c>
    </row>
    <row r="129" spans="1:7" s="25" customFormat="1" ht="12" x14ac:dyDescent="0.2">
      <c r="A129" s="68" t="s">
        <v>34</v>
      </c>
      <c r="B129" s="69">
        <f>SUM(B126:B128)</f>
        <v>237</v>
      </c>
      <c r="C129" s="69">
        <f>SUM(C126:C128)</f>
        <v>160</v>
      </c>
      <c r="D129" s="72">
        <f>IFERROR(((B129/C129)-1)*100,IF(B129+C129&lt;&gt;0,100,0))</f>
        <v>48.124999999999993</v>
      </c>
      <c r="E129" s="69">
        <f>SUM(E126:E128)</f>
        <v>18795</v>
      </c>
      <c r="F129" s="69">
        <f>SUM(F126:F128)</f>
        <v>13850</v>
      </c>
      <c r="G129" s="72">
        <f>IFERROR(((E129/F129)-1)*100,IF(E129+F129&lt;&gt;0,100,0))</f>
        <v>35.70397111913357</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53</v>
      </c>
      <c r="C132" s="53">
        <v>0</v>
      </c>
      <c r="D132" s="72">
        <f>IFERROR(((B132/C132)-1)*100,IF(B132+C132&lt;&gt;0,100,0))</f>
        <v>100</v>
      </c>
      <c r="E132" s="53">
        <v>707</v>
      </c>
      <c r="F132" s="53">
        <v>203</v>
      </c>
      <c r="G132" s="72">
        <f>IFERROR(((E132/F132)-1)*100,IF(E132+F132&lt;&gt;0,100,0))</f>
        <v>248.27586206896552</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53</v>
      </c>
      <c r="C134" s="69">
        <f>SUM(C132:C133)</f>
        <v>0</v>
      </c>
      <c r="D134" s="72">
        <f>IFERROR(((B134/C134)-1)*100,IF(B134+C134&lt;&gt;0,100,0))</f>
        <v>100</v>
      </c>
      <c r="E134" s="69">
        <f>SUM(E132:E133)</f>
        <v>707</v>
      </c>
      <c r="F134" s="69">
        <f>SUM(F132:F133)</f>
        <v>203</v>
      </c>
      <c r="G134" s="72">
        <f>IFERROR(((E134/F134)-1)*100,IF(E134+F134&lt;&gt;0,100,0))</f>
        <v>248.27586206896552</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100626</v>
      </c>
      <c r="C138" s="53">
        <v>69692</v>
      </c>
      <c r="D138" s="72">
        <f>IFERROR(((B138/C138)-1)*100,IF(B138+C138&lt;&gt;0,100,0))</f>
        <v>44.386730184239219</v>
      </c>
      <c r="E138" s="53">
        <v>15881842</v>
      </c>
      <c r="F138" s="53">
        <v>13321346</v>
      </c>
      <c r="G138" s="72">
        <f>IFERROR(((E138/F138)-1)*100,IF(E138+F138&lt;&gt;0,100,0))</f>
        <v>19.221000640625952</v>
      </c>
    </row>
    <row r="139" spans="1:7" s="15" customFormat="1" ht="12" x14ac:dyDescent="0.2">
      <c r="A139" s="66" t="s">
        <v>74</v>
      </c>
      <c r="B139" s="54">
        <v>3</v>
      </c>
      <c r="C139" s="53">
        <v>4</v>
      </c>
      <c r="D139" s="72">
        <f>IFERROR(((B139/C139)-1)*100,IF(B139+C139&lt;&gt;0,100,0))</f>
        <v>-25</v>
      </c>
      <c r="E139" s="53">
        <v>15574</v>
      </c>
      <c r="F139" s="53">
        <v>16419</v>
      </c>
      <c r="G139" s="72">
        <f>IFERROR(((E139/F139)-1)*100,IF(E139+F139&lt;&gt;0,100,0))</f>
        <v>-5.1464766429136999</v>
      </c>
    </row>
    <row r="140" spans="1:7" s="15" customFormat="1" ht="12" x14ac:dyDescent="0.2">
      <c r="A140" s="68" t="s">
        <v>34</v>
      </c>
      <c r="B140" s="69">
        <f>SUM(B137:B139)</f>
        <v>100629</v>
      </c>
      <c r="C140" s="69">
        <f>SUM(C137:C139)</f>
        <v>69696</v>
      </c>
      <c r="D140" s="72">
        <f>IFERROR(((B140/C140)-1)*100,IF(B140+C140&lt;&gt;0,100,0))</f>
        <v>44.382747933884303</v>
      </c>
      <c r="E140" s="69">
        <f>SUM(E137:E139)</f>
        <v>15898246</v>
      </c>
      <c r="F140" s="69">
        <f>SUM(F137:F139)</f>
        <v>13338187</v>
      </c>
      <c r="G140" s="72">
        <f>IFERROR(((E140/F140)-1)*100,IF(E140+F140&lt;&gt;0,100,0))</f>
        <v>19.19345560232437</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44800</v>
      </c>
      <c r="C143" s="53">
        <v>0</v>
      </c>
      <c r="D143" s="72">
        <f>IFERROR(((B143/C143)-1)*100,)</f>
        <v>0</v>
      </c>
      <c r="E143" s="53">
        <v>495432</v>
      </c>
      <c r="F143" s="53">
        <v>213773</v>
      </c>
      <c r="G143" s="72">
        <f>IFERROR(((E143/F143)-1)*100,)</f>
        <v>131.75611513147123</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44800</v>
      </c>
      <c r="C145" s="69">
        <f>SUM(C143:C144)</f>
        <v>0</v>
      </c>
      <c r="D145" s="72">
        <f>IFERROR(((B145/C145)-1)*100,)</f>
        <v>0</v>
      </c>
      <c r="E145" s="69">
        <f>SUM(E143:E144)</f>
        <v>495432</v>
      </c>
      <c r="F145" s="69">
        <f>SUM(F143:F144)</f>
        <v>213773</v>
      </c>
      <c r="G145" s="72">
        <f>IFERROR(((E145/F145)-1)*100,)</f>
        <v>131.75611513147123</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9527494.0460299999</v>
      </c>
      <c r="C149" s="53">
        <v>6083663.8846800001</v>
      </c>
      <c r="D149" s="72">
        <f>IFERROR(((B149/C149)-1)*100,IF(B149+C149&lt;&gt;0,100,0))</f>
        <v>56.607830850457063</v>
      </c>
      <c r="E149" s="53">
        <v>1377450441.8598399</v>
      </c>
      <c r="F149" s="53">
        <v>1175321734.44716</v>
      </c>
      <c r="G149" s="72">
        <f>IFERROR(((E149/F149)-1)*100,IF(E149+F149&lt;&gt;0,100,0))</f>
        <v>17.197734159809098</v>
      </c>
    </row>
    <row r="150" spans="1:7" x14ac:dyDescent="0.2">
      <c r="A150" s="66" t="s">
        <v>74</v>
      </c>
      <c r="B150" s="54">
        <v>27571.919999999998</v>
      </c>
      <c r="C150" s="53">
        <v>34390.92</v>
      </c>
      <c r="D150" s="72">
        <f>IFERROR(((B150/C150)-1)*100,IF(B150+C150&lt;&gt;0,100,0))</f>
        <v>-19.827908064105294</v>
      </c>
      <c r="E150" s="53">
        <v>102811117.88</v>
      </c>
      <c r="F150" s="53">
        <v>107037443.58</v>
      </c>
      <c r="G150" s="72">
        <f>IFERROR(((E150/F150)-1)*100,IF(E150+F150&lt;&gt;0,100,0))</f>
        <v>-3.9484553803279532</v>
      </c>
    </row>
    <row r="151" spans="1:7" s="15" customFormat="1" ht="12" x14ac:dyDescent="0.2">
      <c r="A151" s="68" t="s">
        <v>34</v>
      </c>
      <c r="B151" s="69">
        <f>SUM(B148:B150)</f>
        <v>9555065.9660299998</v>
      </c>
      <c r="C151" s="69">
        <f>SUM(C148:C150)</f>
        <v>6118054.8046800001</v>
      </c>
      <c r="D151" s="72">
        <f>IFERROR(((B151/C151)-1)*100,IF(B151+C151&lt;&gt;0,100,0))</f>
        <v>56.17816889644174</v>
      </c>
      <c r="E151" s="69">
        <f>SUM(E148:E150)</f>
        <v>1480280638.4973397</v>
      </c>
      <c r="F151" s="69">
        <f>SUM(F148:F150)</f>
        <v>1282369020.2741599</v>
      </c>
      <c r="G151" s="72">
        <f>IFERROR(((E151/F151)-1)*100,IF(E151+F151&lt;&gt;0,100,0))</f>
        <v>15.433281301576351</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36241.75</v>
      </c>
      <c r="C154" s="53">
        <v>0</v>
      </c>
      <c r="D154" s="72">
        <f>IFERROR(((B154/C154)-1)*100,IF(B154+C154&lt;&gt;0,100,0))</f>
        <v>100</v>
      </c>
      <c r="E154" s="53">
        <v>568113.69729180005</v>
      </c>
      <c r="F154" s="53">
        <v>430675.30404999998</v>
      </c>
      <c r="G154" s="72">
        <f>IFERROR(((E154/F154)-1)*100,IF(E154+F154&lt;&gt;0,100,0))</f>
        <v>31.91229957913815</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36241.75</v>
      </c>
      <c r="C156" s="69">
        <f>SUM(C154:C155)</f>
        <v>0</v>
      </c>
      <c r="D156" s="72">
        <f>IFERROR(((B156/C156)-1)*100,IF(B156+C156&lt;&gt;0,100,0))</f>
        <v>100</v>
      </c>
      <c r="E156" s="69">
        <f>SUM(E154:E155)</f>
        <v>568113.69729180005</v>
      </c>
      <c r="F156" s="69">
        <f>SUM(F154:F155)</f>
        <v>430675.30404999998</v>
      </c>
      <c r="G156" s="72">
        <f>IFERROR(((E156/F156)-1)*100,IF(E156+F156&lt;&gt;0,100,0))</f>
        <v>31.91229957913815</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1384124</v>
      </c>
      <c r="C160" s="53">
        <v>1345661</v>
      </c>
      <c r="D160" s="72">
        <f>IFERROR(((B160/C160)-1)*100,IF(B160+C160&lt;&gt;0,100,0))</f>
        <v>2.8582978922626179</v>
      </c>
      <c r="E160" s="65"/>
      <c r="F160" s="65"/>
      <c r="G160" s="52"/>
    </row>
    <row r="161" spans="1:7" s="15" customFormat="1" ht="12" x14ac:dyDescent="0.2">
      <c r="A161" s="66" t="s">
        <v>74</v>
      </c>
      <c r="B161" s="54">
        <v>1433</v>
      </c>
      <c r="C161" s="53">
        <v>1620</v>
      </c>
      <c r="D161" s="72">
        <f>IFERROR(((B161/C161)-1)*100,IF(B161+C161&lt;&gt;0,100,0))</f>
        <v>-11.543209876543214</v>
      </c>
      <c r="E161" s="65"/>
      <c r="F161" s="65"/>
      <c r="G161" s="52"/>
    </row>
    <row r="162" spans="1:7" s="25" customFormat="1" ht="12" x14ac:dyDescent="0.2">
      <c r="A162" s="68" t="s">
        <v>34</v>
      </c>
      <c r="B162" s="69">
        <f>SUM(B159:B161)</f>
        <v>1385557</v>
      </c>
      <c r="C162" s="69">
        <f>SUM(C159:C161)</f>
        <v>1347696</v>
      </c>
      <c r="D162" s="72">
        <f>IFERROR(((B162/C162)-1)*100,IF(B162+C162&lt;&gt;0,100,0))</f>
        <v>2.8093130795075361</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158999</v>
      </c>
      <c r="C165" s="53">
        <v>22835</v>
      </c>
      <c r="D165" s="72">
        <f>IFERROR(((B165/C165)-1)*100,IF(B165+C165&lt;&gt;0,100,0))</f>
        <v>596.29516093715779</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158999</v>
      </c>
      <c r="C167" s="69">
        <f>SUM(C165:C166)</f>
        <v>22835</v>
      </c>
      <c r="D167" s="72">
        <f>IFERROR(((B167/C167)-1)*100,IF(B167+C167&lt;&gt;0,100,0))</f>
        <v>596.29516093715779</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55474</v>
      </c>
      <c r="C175" s="87">
        <v>40296</v>
      </c>
      <c r="D175" s="72">
        <f>IFERROR(((B175/C175)-1)*100,IF(B175+C175&lt;&gt;0,100,0))</f>
        <v>37.666269604923563</v>
      </c>
      <c r="E175" s="87">
        <v>1205998</v>
      </c>
      <c r="F175" s="87">
        <v>993654</v>
      </c>
      <c r="G175" s="72">
        <f>IFERROR(((E175/F175)-1)*100,IF(E175+F175&lt;&gt;0,100,0))</f>
        <v>21.370014109539138</v>
      </c>
    </row>
    <row r="176" spans="1:7" x14ac:dyDescent="0.2">
      <c r="A176" s="66" t="s">
        <v>32</v>
      </c>
      <c r="B176" s="86">
        <v>244588</v>
      </c>
      <c r="C176" s="87">
        <v>226916</v>
      </c>
      <c r="D176" s="72">
        <f t="shared" ref="D176:D178" si="5">IFERROR(((B176/C176)-1)*100,IF(B176+C176&lt;&gt;0,100,0))</f>
        <v>7.7879038939519418</v>
      </c>
      <c r="E176" s="87">
        <v>6406980</v>
      </c>
      <c r="F176" s="87">
        <v>6092626</v>
      </c>
      <c r="G176" s="72">
        <f>IFERROR(((E176/F176)-1)*100,IF(E176+F176&lt;&gt;0,100,0))</f>
        <v>5.1595814350002822</v>
      </c>
    </row>
    <row r="177" spans="1:7" x14ac:dyDescent="0.2">
      <c r="A177" s="66" t="s">
        <v>92</v>
      </c>
      <c r="B177" s="86">
        <v>95584625.745594993</v>
      </c>
      <c r="C177" s="87">
        <v>107624495.512602</v>
      </c>
      <c r="D177" s="72">
        <f t="shared" si="5"/>
        <v>-11.186923301858576</v>
      </c>
      <c r="E177" s="87">
        <v>2554800985.00914</v>
      </c>
      <c r="F177" s="87">
        <v>2643982034.5508199</v>
      </c>
      <c r="G177" s="72">
        <f>IFERROR(((E177/F177)-1)*100,IF(E177+F177&lt;&gt;0,100,0))</f>
        <v>-3.372982432417726</v>
      </c>
    </row>
    <row r="178" spans="1:7" x14ac:dyDescent="0.2">
      <c r="A178" s="66" t="s">
        <v>93</v>
      </c>
      <c r="B178" s="86">
        <v>239372</v>
      </c>
      <c r="C178" s="87">
        <v>246914</v>
      </c>
      <c r="D178" s="72">
        <f t="shared" si="5"/>
        <v>-3.0545048073418291</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908</v>
      </c>
      <c r="C181" s="87">
        <v>822</v>
      </c>
      <c r="D181" s="72">
        <f t="shared" ref="D181:D184" si="6">IFERROR(((B181/C181)-1)*100,IF(B181+C181&lt;&gt;0,100,0))</f>
        <v>10.46228710462287</v>
      </c>
      <c r="E181" s="87">
        <v>32128</v>
      </c>
      <c r="F181" s="87">
        <v>37244</v>
      </c>
      <c r="G181" s="72">
        <f t="shared" ref="G181" si="7">IFERROR(((E181/F181)-1)*100,IF(E181+F181&lt;&gt;0,100,0))</f>
        <v>-13.736440768982927</v>
      </c>
    </row>
    <row r="182" spans="1:7" x14ac:dyDescent="0.2">
      <c r="A182" s="66" t="s">
        <v>32</v>
      </c>
      <c r="B182" s="86">
        <v>9940</v>
      </c>
      <c r="C182" s="87">
        <v>9598</v>
      </c>
      <c r="D182" s="72">
        <f t="shared" si="6"/>
        <v>3.5632423421546155</v>
      </c>
      <c r="E182" s="87">
        <v>383330</v>
      </c>
      <c r="F182" s="87">
        <v>513148</v>
      </c>
      <c r="G182" s="72">
        <f t="shared" ref="G182" si="8">IFERROR(((E182/F182)-1)*100,IF(E182+F182&lt;&gt;0,100,0))</f>
        <v>-25.298354470834926</v>
      </c>
    </row>
    <row r="183" spans="1:7" x14ac:dyDescent="0.2">
      <c r="A183" s="66" t="s">
        <v>92</v>
      </c>
      <c r="B183" s="86">
        <v>134197.78088000001</v>
      </c>
      <c r="C183" s="87">
        <v>151681.56865999999</v>
      </c>
      <c r="D183" s="72">
        <f t="shared" si="6"/>
        <v>-11.526639613802093</v>
      </c>
      <c r="E183" s="87">
        <v>4971558.0656199995</v>
      </c>
      <c r="F183" s="87">
        <v>9906286.90436</v>
      </c>
      <c r="G183" s="72">
        <f t="shared" ref="G183" si="9">IFERROR(((E183/F183)-1)*100,IF(E183+F183&lt;&gt;0,100,0))</f>
        <v>-49.814111850203993</v>
      </c>
    </row>
    <row r="184" spans="1:7" x14ac:dyDescent="0.2">
      <c r="A184" s="66" t="s">
        <v>93</v>
      </c>
      <c r="B184" s="86">
        <v>53276</v>
      </c>
      <c r="C184" s="87">
        <v>81772</v>
      </c>
      <c r="D184" s="72">
        <f t="shared" si="6"/>
        <v>-34.848114268942908</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2023-11-27T06:56:26Z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