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5844CEDC-E664-4A8A-B2BC-2D3951FE41F5}" xr6:coauthVersionLast="47" xr6:coauthVersionMax="47" xr10:uidLastSave="{00000000-0000-0000-0000-000000000000}"/>
  <bookViews>
    <workbookView xWindow="2850" yWindow="2160" windowWidth="11520" windowHeight="787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<sst xmlns="http://schemas.openxmlformats.org/spreadsheetml/2006/main" count="270" uniqueCount="102">
  <si>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</si>
  <si>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</si>
  <si>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</si>
  <si>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</si>
  <si>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</si>
  <si>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</si>
  <si>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</si>
  <si>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</si>
  <si>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</si>
  <si>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</si>
  <si>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</si>
  <si>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</si>
  <si>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</si>
  <si>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</si>
  <si>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</si>
  <si>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</si>
  <si>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</si>
  <si>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</si>
  <si>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</si>
  <si>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</si>
  <si>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</si>
  <si>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</si>
  <si>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</si>
  <si>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</si>
  <si>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</si>
  <si>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</si>
  <si>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</si>
  <si>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</si>
  <si>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</si>
  <si>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</si>
  <si>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</si>
  <si>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</si>
  <si>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</si>
  <si>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</si>
  <si>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</si>
  <si>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</si>
  <si>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</si>
  <si>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</si>
  <si>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</si>
  <si>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</si>
  <si>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</si>
  <si>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</si>
  <si>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</si>
  <si>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</si>
  <si>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</si>
  <si>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</si>
  <si>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</si>
  <si>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</si>
  <si>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</si>
  <si>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</si>
  <si>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</si>
  <si>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</si>
  <si>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</si>
  <si>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</si>
  <si>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</si>
  <si>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</si>
  <si>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</si>
  <si>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</si>
  <si>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</si>
  <si>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</si>
  <si>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</si>
  <si>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</si>
  <si>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</si>
  <si>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</si>
  <si>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</si>
  <si>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</si>
  <si>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</si>
  <si>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</si>
  <si>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</si>
  <si>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</si>
  <si>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</si>
  <si>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</si>
  <si>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</si>
  <si>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</si>
  <si>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</si>
  <si>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</si>
  <si>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</si>
  <si>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</si>
  <si>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</si>
  <si>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</si>
  <si>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</si>
  <si>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</si>
  <si>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</si>
  <si>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</si>
  <si>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</si>
  <si>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</si>
  <si>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</si>
  <si>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</si>
  <si>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</si>
  <si>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</si>
  <si>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</si>
  <si>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</si>
  <si>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</si>
  <si>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</si>
  <si>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</si>
  <si>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</si>
  <si>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</si>
  <si>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</si>
  <si>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</si>
  <si>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 December 2023</t>
  </si>
  <si>
    <t>01.12.2023</t>
  </si>
  <si>
    <t>02.12.2022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</si>
</sst>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1784847</v>
      </c>
      <c r="C11" s="54">
        <v>1986671</v>
      </c>
      <c r="D11" s="72">
        <f>IFERROR(((B11/C11)-1)*100,IF(B11+C11&lt;&gt;0,100,0))</f>
        <v>-10.158904015813386</v>
      </c>
      <c r="E11" s="54">
        <v>74915751</v>
      </c>
      <c r="F11" s="54">
        <v>76499121</v>
      </c>
      <c r="G11" s="72">
        <f>IFERROR(((E11/F11)-1)*100,IF(E11+F11&lt;&gt;0,100,0))</f>
        <v>-2.0697884881579198</v>
      </c>
    </row>
    <row r="12" spans="1:7" s="15" customFormat="1" ht="12" x14ac:dyDescent="0.2">
      <c r="A12" s="51" t="s">
        <v>9</v>
      </c>
      <c r="B12" s="54">
        <v>2064374.149</v>
      </c>
      <c r="C12" s="54">
        <v>2033969.9169999999</v>
      </c>
      <c r="D12" s="72">
        <f>IFERROR(((B12/C12)-1)*100,IF(B12+C12&lt;&gt;0,100,0))</f>
        <v>1.494822108521876</v>
      </c>
      <c r="E12" s="54">
        <v>71131722.294</v>
      </c>
      <c r="F12" s="54">
        <v>76964034.019999996</v>
      </c>
      <c r="G12" s="72">
        <f>IFERROR(((E12/F12)-1)*100,IF(E12+F12&lt;&gt;0,100,0))</f>
        <v>-7.5779704121075593</v>
      </c>
    </row>
    <row r="13" spans="1:7" s="15" customFormat="1" ht="12" x14ac:dyDescent="0.2">
      <c r="A13" s="51" t="s">
        <v>10</v>
      </c>
      <c r="B13" s="54">
        <v>113515203.016094</v>
      </c>
      <c r="C13" s="54">
        <v>142056198.50492999</v>
      </c>
      <c r="D13" s="72">
        <f>IFERROR(((B13/C13)-1)*100,IF(B13+C13&lt;&gt;0,100,0))</f>
        <v>-20.091341165831277</v>
      </c>
      <c r="E13" s="54">
        <v>4979292959.7825499</v>
      </c>
      <c r="F13" s="54">
        <v>5562388632.2066402</v>
      </c>
      <c r="G13" s="72">
        <f>IFERROR(((E13/F13)-1)*100,IF(E13+F13&lt;&gt;0,100,0))</f>
        <v>-10.482828708658065</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447</v>
      </c>
      <c r="C16" s="54">
        <v>433</v>
      </c>
      <c r="D16" s="72">
        <f>IFERROR(((B16/C16)-1)*100,IF(B16+C16&lt;&gt;0,100,0))</f>
        <v>3.2332563510392598</v>
      </c>
      <c r="E16" s="54">
        <v>17698</v>
      </c>
      <c r="F16" s="54">
        <v>19072</v>
      </c>
      <c r="G16" s="72">
        <f>IFERROR(((E16/F16)-1)*100,IF(E16+F16&lt;&gt;0,100,0))</f>
        <v>-7.204278523489938</v>
      </c>
    </row>
    <row r="17" spans="1:7" s="15" customFormat="1" ht="12" x14ac:dyDescent="0.2">
      <c r="A17" s="51" t="s">
        <v>9</v>
      </c>
      <c r="B17" s="54">
        <v>173741.72899999999</v>
      </c>
      <c r="C17" s="54">
        <v>333052.56400000001</v>
      </c>
      <c r="D17" s="72">
        <f>IFERROR(((B17/C17)-1)*100,IF(B17+C17&lt;&gt;0,100,0))</f>
        <v>-47.833541074315235</v>
      </c>
      <c r="E17" s="54">
        <v>7764750.568</v>
      </c>
      <c r="F17" s="54">
        <v>7949987.3499999996</v>
      </c>
      <c r="G17" s="72">
        <f>IFERROR(((E17/F17)-1)*100,IF(E17+F17&lt;&gt;0,100,0))</f>
        <v>-2.3300261226201768</v>
      </c>
    </row>
    <row r="18" spans="1:7" s="15" customFormat="1" ht="12" x14ac:dyDescent="0.2">
      <c r="A18" s="51" t="s">
        <v>10</v>
      </c>
      <c r="B18" s="54">
        <v>11630128.266004199</v>
      </c>
      <c r="C18" s="54">
        <v>9024719.95997045</v>
      </c>
      <c r="D18" s="72">
        <f>IFERROR(((B18/C18)-1)*100,IF(B18+C18&lt;&gt;0,100,0))</f>
        <v>28.86968590261143</v>
      </c>
      <c r="E18" s="54">
        <v>444607459.35250401</v>
      </c>
      <c r="F18" s="54">
        <v>536011088.783885</v>
      </c>
      <c r="G18" s="72">
        <f>IFERROR(((E18/F18)-1)*100,IF(E18+F18&lt;&gt;0,100,0))</f>
        <v>-17.052563154758559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24928386.53145</v>
      </c>
      <c r="C24" s="53">
        <v>22580738.221000001</v>
      </c>
      <c r="D24" s="52">
        <f>B24-C24</f>
        <v>2347648.3104499988</v>
      </c>
      <c r="E24" s="54">
        <v>697646248.35358</v>
      </c>
      <c r="F24" s="54">
        <v>864350336.81349003</v>
      </c>
      <c r="G24" s="52">
        <f>E24-F24</f>
        <v>-166704088.45991004</v>
      </c>
    </row>
    <row r="25" spans="1:7" s="15" customFormat="1" ht="12" x14ac:dyDescent="0.2">
      <c r="A25" s="55" t="s">
        <v>15</v>
      </c>
      <c r="B25" s="53">
        <v>31230575.444839999</v>
      </c>
      <c r="C25" s="53">
        <v>29049823.017829999</v>
      </c>
      <c r="D25" s="52">
        <f>B25-C25</f>
        <v>2180752.4270099998</v>
      </c>
      <c r="E25" s="54">
        <v>816770047.08551002</v>
      </c>
      <c r="F25" s="54">
        <v>938172832.27398002</v>
      </c>
      <c r="G25" s="52">
        <f>E25-F25</f>
        <v>-121402785.18847001</v>
      </c>
    </row>
    <row r="26" spans="1:7" s="25" customFormat="1" ht="12" x14ac:dyDescent="0.2">
      <c r="A26" s="56" t="s">
        <v>16</v>
      </c>
      <c r="B26" s="57">
        <f>B24-B25</f>
        <v>-6302188.9133899994</v>
      </c>
      <c r="C26" s="57">
        <f>C24-C25</f>
        <v>-6469084.7968299985</v>
      </c>
      <c r="D26" s="57"/>
      <c r="E26" s="57">
        <f>E24-E25</f>
        <v>-119123798.73193002</v>
      </c>
      <c r="F26" s="57">
        <f>F24-F25</f>
        <v>-73822495.460489988</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75705.852863690001</v>
      </c>
      <c r="C33" s="103">
        <v>74322.911570359996</v>
      </c>
      <c r="D33" s="72">
        <f t="shared" ref="D33:D42" si="0">IFERROR(((B33/C33)-1)*100,IF(B33+C33&lt;&gt;0,100,0))</f>
        <v>1.8607200177038319</v>
      </c>
      <c r="E33" s="51"/>
      <c r="F33" s="103">
        <v>76188.31</v>
      </c>
      <c r="G33" s="103">
        <v>74992.179999999993</v>
      </c>
    </row>
    <row r="34" spans="1:7" s="15" customFormat="1" ht="12" x14ac:dyDescent="0.2">
      <c r="A34" s="51" t="s">
        <v>23</v>
      </c>
      <c r="B34" s="103">
        <v>74579.16124098</v>
      </c>
      <c r="C34" s="103">
        <v>77644.935728009994</v>
      </c>
      <c r="D34" s="72">
        <f t="shared" si="0"/>
        <v>-3.9484538924333679</v>
      </c>
      <c r="E34" s="51"/>
      <c r="F34" s="103">
        <v>76099.199999999997</v>
      </c>
      <c r="G34" s="103">
        <v>74298.05</v>
      </c>
    </row>
    <row r="35" spans="1:7" s="15" customFormat="1" ht="12" x14ac:dyDescent="0.2">
      <c r="A35" s="51" t="s">
        <v>24</v>
      </c>
      <c r="B35" s="103">
        <v>69278.978130189993</v>
      </c>
      <c r="C35" s="103">
        <v>68554.088561769997</v>
      </c>
      <c r="D35" s="72">
        <f t="shared" si="0"/>
        <v>1.0573980102832836</v>
      </c>
      <c r="E35" s="51"/>
      <c r="F35" s="103">
        <v>70007.72</v>
      </c>
      <c r="G35" s="103">
        <v>68743.98</v>
      </c>
    </row>
    <row r="36" spans="1:7" s="15" customFormat="1" ht="12" x14ac:dyDescent="0.2">
      <c r="A36" s="51" t="s">
        <v>25</v>
      </c>
      <c r="B36" s="103">
        <v>69800.582812380002</v>
      </c>
      <c r="C36" s="103">
        <v>68237.459185660002</v>
      </c>
      <c r="D36" s="72">
        <f t="shared" si="0"/>
        <v>2.2907119423468902</v>
      </c>
      <c r="E36" s="51"/>
      <c r="F36" s="103">
        <v>70305.009999999995</v>
      </c>
      <c r="G36" s="103">
        <v>69005.22</v>
      </c>
    </row>
    <row r="37" spans="1:7" s="15" customFormat="1" ht="12" x14ac:dyDescent="0.2">
      <c r="A37" s="51" t="s">
        <v>79</v>
      </c>
      <c r="B37" s="103">
        <v>59653.398806650002</v>
      </c>
      <c r="C37" s="103">
        <v>74020.331827400005</v>
      </c>
      <c r="D37" s="72">
        <f t="shared" si="0"/>
        <v>-19.409441522432914</v>
      </c>
      <c r="E37" s="51"/>
      <c r="F37" s="103">
        <v>60323.31</v>
      </c>
      <c r="G37" s="103">
        <v>56972.800000000003</v>
      </c>
    </row>
    <row r="38" spans="1:7" s="15" customFormat="1" ht="12" x14ac:dyDescent="0.2">
      <c r="A38" s="51" t="s">
        <v>26</v>
      </c>
      <c r="B38" s="103">
        <v>102227.39455644001</v>
      </c>
      <c r="C38" s="103">
        <v>91592.138188690005</v>
      </c>
      <c r="D38" s="72">
        <f t="shared" si="0"/>
        <v>11.611538477069061</v>
      </c>
      <c r="E38" s="51"/>
      <c r="F38" s="103">
        <v>104322.11</v>
      </c>
      <c r="G38" s="103">
        <v>101868.89</v>
      </c>
    </row>
    <row r="39" spans="1:7" s="15" customFormat="1" ht="12" x14ac:dyDescent="0.2">
      <c r="A39" s="51" t="s">
        <v>27</v>
      </c>
      <c r="B39" s="103">
        <v>17006.230215020001</v>
      </c>
      <c r="C39" s="103">
        <v>15398.104873439999</v>
      </c>
      <c r="D39" s="72">
        <f t="shared" si="0"/>
        <v>10.443657546155816</v>
      </c>
      <c r="E39" s="51"/>
      <c r="F39" s="103">
        <v>17228.09</v>
      </c>
      <c r="G39" s="103">
        <v>16865.21</v>
      </c>
    </row>
    <row r="40" spans="1:7" s="15" customFormat="1" ht="12" x14ac:dyDescent="0.2">
      <c r="A40" s="51" t="s">
        <v>28</v>
      </c>
      <c r="B40" s="103">
        <v>102414.57522480001</v>
      </c>
      <c r="C40" s="103">
        <v>90990.794548930004</v>
      </c>
      <c r="D40" s="72">
        <f t="shared" si="0"/>
        <v>12.554875174462744</v>
      </c>
      <c r="E40" s="51"/>
      <c r="F40" s="103">
        <v>104084.94</v>
      </c>
      <c r="G40" s="103">
        <v>101978.19</v>
      </c>
    </row>
    <row r="41" spans="1:7" s="15" customFormat="1" ht="12" x14ac:dyDescent="0.2">
      <c r="A41" s="51" t="s">
        <v>29</v>
      </c>
      <c r="B41" s="59"/>
      <c r="C41" s="59"/>
      <c r="D41" s="72">
        <f t="shared" si="0"/>
        <v>0</v>
      </c>
      <c r="E41" s="51"/>
      <c r="F41" s="59"/>
      <c r="G41" s="59"/>
    </row>
    <row r="42" spans="1:7" s="15" customFormat="1" ht="12" x14ac:dyDescent="0.2">
      <c r="A42" s="51" t="s">
        <v>78</v>
      </c>
      <c r="B42" s="103">
        <v>652.20461894000005</v>
      </c>
      <c r="C42" s="103">
        <v>1081.01524169</v>
      </c>
      <c r="D42" s="72">
        <f t="shared" si="0"/>
        <v>-39.667398405930058</v>
      </c>
      <c r="E42" s="51"/>
      <c r="F42" s="103">
        <v>675.27</v>
      </c>
      <c r="G42" s="103">
        <v>649.52</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18560.141487439101</v>
      </c>
      <c r="D48" s="59"/>
      <c r="E48" s="104">
        <v>21867.7899119047</v>
      </c>
      <c r="F48" s="59"/>
      <c r="G48" s="72">
        <f>IFERROR(((C48/E48)-1)*100,IF(C48+E48&lt;&gt;0,100,0))</f>
        <v>-15.125663991608651</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2416</v>
      </c>
      <c r="D54" s="62"/>
      <c r="E54" s="105">
        <v>660946</v>
      </c>
      <c r="F54" s="105">
        <v>59170283.68</v>
      </c>
      <c r="G54" s="105">
        <v>7592233.4639999997</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5813</v>
      </c>
      <c r="C68" s="53">
        <v>9644</v>
      </c>
      <c r="D68" s="72">
        <f>IFERROR(((B68/C68)-1)*100,IF(B68+C68&lt;&gt;0,100,0))</f>
        <v>-39.72418083782663</v>
      </c>
      <c r="E68" s="53">
        <v>309909</v>
      </c>
      <c r="F68" s="53">
        <v>316499</v>
      </c>
      <c r="G68" s="72">
        <f>IFERROR(((E68/F68)-1)*100,IF(E68+F68&lt;&gt;0,100,0))</f>
        <v>-2.0821550778991393</v>
      </c>
    </row>
    <row r="69" spans="1:7" s="15" customFormat="1" ht="12" x14ac:dyDescent="0.2">
      <c r="A69" s="66" t="s">
        <v>54</v>
      </c>
      <c r="B69" s="54">
        <v>248346226.78999999</v>
      </c>
      <c r="C69" s="53">
        <v>262068572.17699999</v>
      </c>
      <c r="D69" s="72">
        <f>IFERROR(((B69/C69)-1)*100,IF(B69+C69&lt;&gt;0,100,0))</f>
        <v>-5.2361659671774641</v>
      </c>
      <c r="E69" s="53">
        <v>11628584980.077999</v>
      </c>
      <c r="F69" s="53">
        <v>9547521316.0480003</v>
      </c>
      <c r="G69" s="72">
        <f>IFERROR(((E69/F69)-1)*100,IF(E69+F69&lt;&gt;0,100,0))</f>
        <v>21.796899898322629</v>
      </c>
    </row>
    <row r="70" spans="1:7" s="15" customFormat="1" ht="12" x14ac:dyDescent="0.2">
      <c r="A70" s="66" t="s">
        <v>55</v>
      </c>
      <c r="B70" s="54">
        <v>222795266.55002999</v>
      </c>
      <c r="C70" s="53">
        <v>243601102.55377999</v>
      </c>
      <c r="D70" s="72">
        <f>IFERROR(((B70/C70)-1)*100,IF(B70+C70&lt;&gt;0,100,0))</f>
        <v>-8.5409449241538926</v>
      </c>
      <c r="E70" s="53">
        <v>10453673030.4611</v>
      </c>
      <c r="F70" s="53">
        <v>9096883690.1715393</v>
      </c>
      <c r="G70" s="72">
        <f>IFERROR(((E70/F70)-1)*100,IF(E70+F70&lt;&gt;0,100,0))</f>
        <v>14.914880595378644</v>
      </c>
    </row>
    <row r="71" spans="1:7" s="15" customFormat="1" ht="12" x14ac:dyDescent="0.2">
      <c r="A71" s="66" t="s">
        <v>94</v>
      </c>
      <c r="B71" s="72">
        <f>IFERROR(B69/B68/1000,)</f>
        <v>42.722557507311201</v>
      </c>
      <c r="C71" s="72">
        <f>IFERROR(C69/C68/1000,)</f>
        <v>27.174260905951886</v>
      </c>
      <c r="D71" s="72">
        <f>IFERROR(((B71/C71)-1)*100,IF(B71+C71&lt;&gt;0,100,0))</f>
        <v>57.216999038799329</v>
      </c>
      <c r="E71" s="72">
        <f>IFERROR(E69/E68/1000,)</f>
        <v>37.522579144452081</v>
      </c>
      <c r="F71" s="72">
        <f>IFERROR(F69/F68/1000,)</f>
        <v>30.166039437875003</v>
      </c>
      <c r="G71" s="72">
        <f>IFERROR(((E71/F71)-1)*100,IF(E71+F71&lt;&gt;0,100,0))</f>
        <v>24.386826523009077</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2500</v>
      </c>
      <c r="C74" s="53">
        <v>3145</v>
      </c>
      <c r="D74" s="72">
        <f>IFERROR(((B74/C74)-1)*100,IF(B74+C74&lt;&gt;0,100,0))</f>
        <v>-20.5087440381558</v>
      </c>
      <c r="E74" s="53">
        <v>130870</v>
      </c>
      <c r="F74" s="53">
        <v>131163</v>
      </c>
      <c r="G74" s="72">
        <f>IFERROR(((E74/F74)-1)*100,IF(E74+F74&lt;&gt;0,100,0))</f>
        <v>-0.22338616835541059</v>
      </c>
    </row>
    <row r="75" spans="1:7" s="15" customFormat="1" ht="12" x14ac:dyDescent="0.2">
      <c r="A75" s="66" t="s">
        <v>54</v>
      </c>
      <c r="B75" s="54">
        <v>546974070.12600005</v>
      </c>
      <c r="C75" s="53">
        <v>529631275.02999997</v>
      </c>
      <c r="D75" s="72">
        <f>IFERROR(((B75/C75)-1)*100,IF(B75+C75&lt;&gt;0,100,0))</f>
        <v>3.2745035864843341</v>
      </c>
      <c r="E75" s="53">
        <v>28944643853.397999</v>
      </c>
      <c r="F75" s="53">
        <v>24287795685.09</v>
      </c>
      <c r="G75" s="72">
        <f>IFERROR(((E75/F75)-1)*100,IF(E75+F75&lt;&gt;0,100,0))</f>
        <v>19.173613895174469</v>
      </c>
    </row>
    <row r="76" spans="1:7" s="15" customFormat="1" ht="12" x14ac:dyDescent="0.2">
      <c r="A76" s="66" t="s">
        <v>55</v>
      </c>
      <c r="B76" s="54">
        <v>503035789.51324999</v>
      </c>
      <c r="C76" s="53">
        <v>486526875.67685997</v>
      </c>
      <c r="D76" s="72">
        <f>IFERROR(((B76/C76)-1)*100,IF(B76+C76&lt;&gt;0,100,0))</f>
        <v>3.3932172428137175</v>
      </c>
      <c r="E76" s="53">
        <v>26148725382.472401</v>
      </c>
      <c r="F76" s="53">
        <v>22741957559.901699</v>
      </c>
      <c r="G76" s="72">
        <f>IFERROR(((E76/F76)-1)*100,IF(E76+F76&lt;&gt;0,100,0))</f>
        <v>14.980099288275284</v>
      </c>
    </row>
    <row r="77" spans="1:7" s="15" customFormat="1" ht="12" x14ac:dyDescent="0.2">
      <c r="A77" s="66" t="s">
        <v>94</v>
      </c>
      <c r="B77" s="72">
        <f>IFERROR(B75/B74/1000,)</f>
        <v>218.78962805040004</v>
      </c>
      <c r="C77" s="72">
        <f>IFERROR(C75/C74/1000,)</f>
        <v>168.4042209952305</v>
      </c>
      <c r="D77" s="72">
        <f>IFERROR(((B77/C77)-1)*100,IF(B77+C77&lt;&gt;0,100,0))</f>
        <v>29.919325511797325</v>
      </c>
      <c r="E77" s="72">
        <f>IFERROR(E75/E74/1000,)</f>
        <v>221.1709624314052</v>
      </c>
      <c r="F77" s="72">
        <f>IFERROR(F75/F74/1000,)</f>
        <v>185.17261487683263</v>
      </c>
      <c r="G77" s="72">
        <f>IFERROR(((E77/F77)-1)*100,IF(E77+F77&lt;&gt;0,100,0))</f>
        <v>19.440427289163065</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245</v>
      </c>
      <c r="C80" s="53">
        <v>63</v>
      </c>
      <c r="D80" s="72">
        <f>IFERROR(((B80/C80)-1)*100,IF(B80+C80&lt;&gt;0,100,0))</f>
        <v>288.88888888888886</v>
      </c>
      <c r="E80" s="53">
        <v>10461</v>
      </c>
      <c r="F80" s="53">
        <v>9320</v>
      </c>
      <c r="G80" s="72">
        <f>IFERROR(((E80/F80)-1)*100,IF(E80+F80&lt;&gt;0,100,0))</f>
        <v>12.242489270386269</v>
      </c>
    </row>
    <row r="81" spans="1:7" s="15" customFormat="1" ht="12" x14ac:dyDescent="0.2">
      <c r="A81" s="66" t="s">
        <v>54</v>
      </c>
      <c r="B81" s="54">
        <v>36622157.233999997</v>
      </c>
      <c r="C81" s="53">
        <v>11678247.216</v>
      </c>
      <c r="D81" s="72">
        <f>IFERROR(((B81/C81)-1)*100,IF(B81+C81&lt;&gt;0,100,0))</f>
        <v>213.59292671784794</v>
      </c>
      <c r="E81" s="53">
        <v>1217380851.8340001</v>
      </c>
      <c r="F81" s="53">
        <v>1100282990.675</v>
      </c>
      <c r="G81" s="72">
        <f>IFERROR(((E81/F81)-1)*100,IF(E81+F81&lt;&gt;0,100,0))</f>
        <v>10.642522164880797</v>
      </c>
    </row>
    <row r="82" spans="1:7" s="15" customFormat="1" ht="12" x14ac:dyDescent="0.2">
      <c r="A82" s="66" t="s">
        <v>55</v>
      </c>
      <c r="B82" s="54">
        <v>11616862.569630001</v>
      </c>
      <c r="C82" s="53">
        <v>-5231364.7026901897</v>
      </c>
      <c r="D82" s="72">
        <f>IFERROR(((B82/C82)-1)*100,IF(B82+C82&lt;&gt;0,100,0))</f>
        <v>-322.06179897295476</v>
      </c>
      <c r="E82" s="53">
        <v>383822730.95011699</v>
      </c>
      <c r="F82" s="53">
        <v>374765816.292355</v>
      </c>
      <c r="G82" s="72">
        <f>IFERROR(((E82/F82)-1)*100,IF(E82+F82&lt;&gt;0,100,0))</f>
        <v>2.4166864383107667</v>
      </c>
    </row>
    <row r="83" spans="1:7" x14ac:dyDescent="0.2">
      <c r="A83" s="66" t="s">
        <v>94</v>
      </c>
      <c r="B83" s="72">
        <f>IFERROR(B81/B80/1000,)</f>
        <v>149.4781927918367</v>
      </c>
      <c r="C83" s="72">
        <f>IFERROR(C81/C80/1000,)</f>
        <v>185.36900342857143</v>
      </c>
      <c r="D83" s="72">
        <f>IFERROR(((B83/C83)-1)*100,IF(B83+C83&lt;&gt;0,100,0))</f>
        <v>-19.361818843981972</v>
      </c>
      <c r="E83" s="72">
        <f>IFERROR(E81/E80/1000,)</f>
        <v>116.37327710868944</v>
      </c>
      <c r="F83" s="72">
        <f>IFERROR(F81/F80/1000,)</f>
        <v>118.05611487929184</v>
      </c>
      <c r="G83" s="72">
        <f>IFERROR(((E83/F83)-1)*100,IF(E83+F83&lt;&gt;0,100,0))</f>
        <v>-1.4254558286311947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8558</v>
      </c>
      <c r="C86" s="51">
        <f>C68+C74+C80</f>
        <v>12852</v>
      </c>
      <c r="D86" s="72">
        <f>IFERROR(((B86/C86)-1)*100,IF(B86+C86&lt;&gt;0,100,0))</f>
        <v>-33.411142234671644</v>
      </c>
      <c r="E86" s="51">
        <f>E68+E74+E80</f>
        <v>451240</v>
      </c>
      <c r="F86" s="51">
        <f>F68+F74+F80</f>
        <v>456982</v>
      </c>
      <c r="G86" s="72">
        <f>IFERROR(((E86/F86)-1)*100,IF(E86+F86&lt;&gt;0,100,0))</f>
        <v>-1.2565046325675899</v>
      </c>
    </row>
    <row r="87" spans="1:7" s="15" customFormat="1" ht="12" x14ac:dyDescent="0.2">
      <c r="A87" s="66" t="s">
        <v>54</v>
      </c>
      <c r="B87" s="51">
        <f t="shared" ref="B87:C87" si="1">B69+B75+B81</f>
        <v>831942454.14999998</v>
      </c>
      <c r="C87" s="51">
        <f t="shared" si="1"/>
        <v>803378094.42299998</v>
      </c>
      <c r="D87" s="72">
        <f>IFERROR(((B87/C87)-1)*100,IF(B87+C87&lt;&gt;0,100,0))</f>
        <v>3.5555313152414669</v>
      </c>
      <c r="E87" s="51">
        <f t="shared" ref="E87:F87" si="2">E69+E75+E81</f>
        <v>41790609685.309998</v>
      </c>
      <c r="F87" s="51">
        <f t="shared" si="2"/>
        <v>34935599991.813004</v>
      </c>
      <c r="G87" s="72">
        <f>IFERROR(((E87/F87)-1)*100,IF(E87+F87&lt;&gt;0,100,0))</f>
        <v>19.621846182986502</v>
      </c>
    </row>
    <row r="88" spans="1:7" s="15" customFormat="1" ht="12" x14ac:dyDescent="0.2">
      <c r="A88" s="66" t="s">
        <v>55</v>
      </c>
      <c r="B88" s="51">
        <f t="shared" ref="B88:C88" si="3">B70+B76+B82</f>
        <v>737447918.63291001</v>
      </c>
      <c r="C88" s="51">
        <f t="shared" si="3"/>
        <v>724896613.52794969</v>
      </c>
      <c r="D88" s="72">
        <f>IFERROR(((B88/C88)-1)*100,IF(B88+C88&lt;&gt;0,100,0))</f>
        <v>1.7314614071481493</v>
      </c>
      <c r="E88" s="51">
        <f t="shared" ref="E88:F88" si="4">E70+E76+E82</f>
        <v>36986221143.883621</v>
      </c>
      <c r="F88" s="51">
        <f t="shared" si="4"/>
        <v>32213607066.365593</v>
      </c>
      <c r="G88" s="72">
        <f>IFERROR(((E88/F88)-1)*100,IF(E88+F88&lt;&gt;0,100,0))</f>
        <v>14.815522110534275</v>
      </c>
    </row>
    <row r="89" spans="1:7" x14ac:dyDescent="0.2">
      <c r="A89" s="66" t="s">
        <v>95</v>
      </c>
      <c r="B89" s="72">
        <f>IFERROR((B75/B87)*100,IF(B75+B87&lt;&gt;0,100,0))</f>
        <v>65.746623146530766</v>
      </c>
      <c r="C89" s="72">
        <f>IFERROR((C75/C87)*100,IF(C75+C87&lt;&gt;0,100,0))</f>
        <v>65.925531042813688</v>
      </c>
      <c r="D89" s="72">
        <f>IFERROR(((B89/C89)-1)*100,IF(B89+C89&lt;&gt;0,100,0))</f>
        <v>-0.2713787715517002</v>
      </c>
      <c r="E89" s="72">
        <f>IFERROR((E75/E87)*100,IF(E75+E87&lt;&gt;0,100,0))</f>
        <v>69.261118876598871</v>
      </c>
      <c r="F89" s="72">
        <f>IFERROR((F75/F87)*100,IF(F75+F87&lt;&gt;0,100,0))</f>
        <v>69.521621757696252</v>
      </c>
      <c r="G89" s="72">
        <f>IFERROR(((E89/F89)-1)*100,IF(E89+F89&lt;&gt;0,100,0))</f>
        <v>-0.37470771611932685</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102591368.69</v>
      </c>
      <c r="C97" s="106">
        <v>63037844.294</v>
      </c>
      <c r="D97" s="52">
        <f>B97-C97</f>
        <v>39553524.395999998</v>
      </c>
      <c r="E97" s="106">
        <v>5289490900.4499998</v>
      </c>
      <c r="F97" s="106">
        <v>3215725591.901</v>
      </c>
      <c r="G97" s="67">
        <f>E97-F97</f>
        <v>2073765308.5489998</v>
      </c>
    </row>
    <row r="98" spans="1:7" s="15" customFormat="1" ht="13.5" x14ac:dyDescent="0.2">
      <c r="A98" s="66" t="s">
        <v>88</v>
      </c>
      <c r="B98" s="53">
        <v>111846832.888</v>
      </c>
      <c r="C98" s="106">
        <v>59848461.560999997</v>
      </c>
      <c r="D98" s="52">
        <f>B98-C98</f>
        <v>51998371.327</v>
      </c>
      <c r="E98" s="106">
        <v>5257089517.125</v>
      </c>
      <c r="F98" s="106">
        <v>3177081037.4860001</v>
      </c>
      <c r="G98" s="67">
        <f>E98-F98</f>
        <v>2080008479.6389999</v>
      </c>
    </row>
    <row r="99" spans="1:7" s="15" customFormat="1" ht="12" x14ac:dyDescent="0.2">
      <c r="A99" s="68" t="s">
        <v>16</v>
      </c>
      <c r="B99" s="52">
        <f>B97-B98</f>
        <v>-9255464.1979999989</v>
      </c>
      <c r="C99" s="52">
        <f>C97-C98</f>
        <v>3189382.7330000028</v>
      </c>
      <c r="D99" s="69"/>
      <c r="E99" s="52">
        <f>E97-E98</f>
        <v>32401383.324999809</v>
      </c>
      <c r="F99" s="69">
        <f>F97-F98</f>
        <v>38644554.414999962</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36862529.358000003</v>
      </c>
      <c r="C102" s="106">
        <v>26937142.52</v>
      </c>
      <c r="D102" s="52">
        <f>B102-C102</f>
        <v>9925386.8380000032</v>
      </c>
      <c r="E102" s="106">
        <v>1517997263.796</v>
      </c>
      <c r="F102" s="106">
        <v>1095236979.066</v>
      </c>
      <c r="G102" s="67">
        <f>E102-F102</f>
        <v>422760284.73000002</v>
      </c>
    </row>
    <row r="103" spans="1:7" s="15" customFormat="1" ht="13.5" x14ac:dyDescent="0.2">
      <c r="A103" s="66" t="s">
        <v>88</v>
      </c>
      <c r="B103" s="53">
        <v>34567702.611000001</v>
      </c>
      <c r="C103" s="106">
        <v>35516569.122000001</v>
      </c>
      <c r="D103" s="52">
        <f>B103-C103</f>
        <v>-948866.51099999994</v>
      </c>
      <c r="E103" s="106">
        <v>1693360914.007</v>
      </c>
      <c r="F103" s="106">
        <v>1248320160.0039999</v>
      </c>
      <c r="G103" s="67">
        <f>E103-F103</f>
        <v>445040754.00300002</v>
      </c>
    </row>
    <row r="104" spans="1:7" s="25" customFormat="1" ht="12" x14ac:dyDescent="0.2">
      <c r="A104" s="68" t="s">
        <v>16</v>
      </c>
      <c r="B104" s="52">
        <f>B102-B103</f>
        <v>2294826.7470000014</v>
      </c>
      <c r="C104" s="52">
        <f>C102-C103</f>
        <v>-8579426.6020000018</v>
      </c>
      <c r="D104" s="69"/>
      <c r="E104" s="52">
        <f>E102-E103</f>
        <v>-175363650.21099997</v>
      </c>
      <c r="F104" s="69">
        <f>F102-F103</f>
        <v>-153083180.93799996</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925.97927347415202</v>
      </c>
      <c r="C111" s="108">
        <v>831.21311383830505</v>
      </c>
      <c r="D111" s="72">
        <f>IFERROR(((B111/C111)-1)*100,IF(B111+C111&lt;&gt;0,100,0))</f>
        <v>11.400946166289883</v>
      </c>
      <c r="E111" s="71"/>
      <c r="F111" s="107">
        <v>929.21171866987697</v>
      </c>
      <c r="G111" s="107">
        <v>917.78491320182195</v>
      </c>
    </row>
    <row r="112" spans="1:7" s="15" customFormat="1" ht="12" x14ac:dyDescent="0.2">
      <c r="A112" s="66" t="s">
        <v>50</v>
      </c>
      <c r="B112" s="107">
        <v>912.69405472333301</v>
      </c>
      <c r="C112" s="108">
        <v>819.40438350117597</v>
      </c>
      <c r="D112" s="72">
        <f>IFERROR(((B112/C112)-1)*100,IF(B112+C112&lt;&gt;0,100,0))</f>
        <v>11.385058842808004</v>
      </c>
      <c r="E112" s="71"/>
      <c r="F112" s="107">
        <v>915.86526043704896</v>
      </c>
      <c r="G112" s="107">
        <v>904.61597468601803</v>
      </c>
    </row>
    <row r="113" spans="1:7" s="15" customFormat="1" ht="12" x14ac:dyDescent="0.2">
      <c r="A113" s="66" t="s">
        <v>51</v>
      </c>
      <c r="B113" s="107">
        <v>994.28846943911401</v>
      </c>
      <c r="C113" s="108">
        <v>890.77724822541802</v>
      </c>
      <c r="D113" s="72">
        <f>IFERROR(((B113/C113)-1)*100,IF(B113+C113&lt;&gt;0,100,0))</f>
        <v>11.620326116311141</v>
      </c>
      <c r="E113" s="71"/>
      <c r="F113" s="107">
        <v>997.96073831442595</v>
      </c>
      <c r="G113" s="107">
        <v>985.50703652427103</v>
      </c>
    </row>
    <row r="114" spans="1:7" s="25" customFormat="1" ht="12" x14ac:dyDescent="0.2">
      <c r="A114" s="68" t="s">
        <v>52</v>
      </c>
      <c r="B114" s="72"/>
      <c r="C114" s="71"/>
      <c r="D114" s="73"/>
      <c r="E114" s="71"/>
      <c r="F114" s="58"/>
      <c r="G114" s="58"/>
    </row>
    <row r="115" spans="1:7" s="15" customFormat="1" ht="12" x14ac:dyDescent="0.2">
      <c r="A115" s="66" t="s">
        <v>56</v>
      </c>
      <c r="B115" s="107">
        <v>701.98962157072594</v>
      </c>
      <c r="C115" s="108">
        <v>638.87026534828703</v>
      </c>
      <c r="D115" s="72">
        <f>IFERROR(((B115/C115)-1)*100,IF(B115+C115&lt;&gt;0,100,0))</f>
        <v>9.8798394049578686</v>
      </c>
      <c r="E115" s="71"/>
      <c r="F115" s="107">
        <v>702.22642835695206</v>
      </c>
      <c r="G115" s="107">
        <v>699.73600446451303</v>
      </c>
    </row>
    <row r="116" spans="1:7" s="15" customFormat="1" ht="12" x14ac:dyDescent="0.2">
      <c r="A116" s="66" t="s">
        <v>57</v>
      </c>
      <c r="B116" s="107">
        <v>925.82476152909203</v>
      </c>
      <c r="C116" s="108">
        <v>833.18255881779498</v>
      </c>
      <c r="D116" s="72">
        <f>IFERROR(((B116/C116)-1)*100,IF(B116+C116&lt;&gt;0,100,0))</f>
        <v>11.119076093329095</v>
      </c>
      <c r="E116" s="71"/>
      <c r="F116" s="107">
        <v>927.013588371286</v>
      </c>
      <c r="G116" s="107">
        <v>920.73081473296202</v>
      </c>
    </row>
    <row r="117" spans="1:7" s="15" customFormat="1" ht="12" x14ac:dyDescent="0.2">
      <c r="A117" s="66" t="s">
        <v>59</v>
      </c>
      <c r="B117" s="107">
        <v>1062.63247961302</v>
      </c>
      <c r="C117" s="108">
        <v>948.03486695970196</v>
      </c>
      <c r="D117" s="72">
        <f>IFERROR(((B117/C117)-1)*100,IF(B117+C117&lt;&gt;0,100,0))</f>
        <v>12.087911177869071</v>
      </c>
      <c r="E117" s="71"/>
      <c r="F117" s="107">
        <v>1065.2259106965801</v>
      </c>
      <c r="G117" s="107">
        <v>1051.2847598634701</v>
      </c>
    </row>
    <row r="118" spans="1:7" s="15" customFormat="1" ht="12" x14ac:dyDescent="0.2">
      <c r="A118" s="66" t="s">
        <v>58</v>
      </c>
      <c r="B118" s="107">
        <v>972.90784173017801</v>
      </c>
      <c r="C118" s="108">
        <v>881.67052334945004</v>
      </c>
      <c r="D118" s="72">
        <f>IFERROR(((B118/C118)-1)*100,IF(B118+C118&lt;&gt;0,100,0))</f>
        <v>10.34823281083721</v>
      </c>
      <c r="E118" s="71"/>
      <c r="F118" s="107">
        <v>978.72692549210501</v>
      </c>
      <c r="G118" s="107">
        <v>962.89612235909794</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6</v>
      </c>
      <c r="D126" s="72">
        <f>IFERROR(((B126/C126)-1)*100,IF(B126+C126&lt;&gt;0,100,0))</f>
        <v>-100</v>
      </c>
      <c r="E126" s="53">
        <v>6</v>
      </c>
      <c r="F126" s="53">
        <v>14</v>
      </c>
      <c r="G126" s="72">
        <f>IFERROR(((E126/F126)-1)*100,IF(E126+F126&lt;&gt;0,100,0))</f>
        <v>-57.142857142857139</v>
      </c>
    </row>
    <row r="127" spans="1:7" s="15" customFormat="1" ht="12" x14ac:dyDescent="0.2">
      <c r="A127" s="66" t="s">
        <v>72</v>
      </c>
      <c r="B127" s="54">
        <v>181</v>
      </c>
      <c r="C127" s="53">
        <v>297</v>
      </c>
      <c r="D127" s="72">
        <f>IFERROR(((B127/C127)-1)*100,IF(B127+C127&lt;&gt;0,100,0))</f>
        <v>-39.057239057239059</v>
      </c>
      <c r="E127" s="53">
        <v>18612</v>
      </c>
      <c r="F127" s="53">
        <v>13760</v>
      </c>
      <c r="G127" s="72">
        <f>IFERROR(((E127/F127)-1)*100,IF(E127+F127&lt;&gt;0,100,0))</f>
        <v>35.261627906976734</v>
      </c>
    </row>
    <row r="128" spans="1:7" s="15" customFormat="1" ht="12" x14ac:dyDescent="0.2">
      <c r="A128" s="66" t="s">
        <v>74</v>
      </c>
      <c r="B128" s="54">
        <v>0</v>
      </c>
      <c r="C128" s="53">
        <v>8</v>
      </c>
      <c r="D128" s="72">
        <f>IFERROR(((B128/C128)-1)*100,IF(B128+C128&lt;&gt;0,100,0))</f>
        <v>-100</v>
      </c>
      <c r="E128" s="53">
        <v>358</v>
      </c>
      <c r="F128" s="53">
        <v>387</v>
      </c>
      <c r="G128" s="72">
        <f>IFERROR(((E128/F128)-1)*100,IF(E128+F128&lt;&gt;0,100,0))</f>
        <v>-7.4935400516795809</v>
      </c>
    </row>
    <row r="129" spans="1:7" s="25" customFormat="1" ht="12" x14ac:dyDescent="0.2">
      <c r="A129" s="68" t="s">
        <v>34</v>
      </c>
      <c r="B129" s="69">
        <f>SUM(B126:B128)</f>
        <v>181</v>
      </c>
      <c r="C129" s="69">
        <f>SUM(C126:C128)</f>
        <v>311</v>
      </c>
      <c r="D129" s="72">
        <f>IFERROR(((B129/C129)-1)*100,IF(B129+C129&lt;&gt;0,100,0))</f>
        <v>-41.800643086816727</v>
      </c>
      <c r="E129" s="69">
        <f>SUM(E126:E128)</f>
        <v>18976</v>
      </c>
      <c r="F129" s="69">
        <f>SUM(F126:F128)</f>
        <v>14161</v>
      </c>
      <c r="G129" s="72">
        <f>IFERROR(((E129/F129)-1)*100,IF(E129+F129&lt;&gt;0,100,0))</f>
        <v>34.001836028529063</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18</v>
      </c>
      <c r="C132" s="53">
        <v>5</v>
      </c>
      <c r="D132" s="72">
        <f>IFERROR(((B132/C132)-1)*100,IF(B132+C132&lt;&gt;0,100,0))</f>
        <v>260</v>
      </c>
      <c r="E132" s="53">
        <v>725</v>
      </c>
      <c r="F132" s="53">
        <v>208</v>
      </c>
      <c r="G132" s="72">
        <f>IFERROR(((E132/F132)-1)*100,IF(E132+F132&lt;&gt;0,100,0))</f>
        <v>248.55769230769229</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18</v>
      </c>
      <c r="C134" s="69">
        <f>SUM(C132:C133)</f>
        <v>5</v>
      </c>
      <c r="D134" s="72">
        <f>IFERROR(((B134/C134)-1)*100,IF(B134+C134&lt;&gt;0,100,0))</f>
        <v>260</v>
      </c>
      <c r="E134" s="69">
        <f>SUM(E132:E133)</f>
        <v>725</v>
      </c>
      <c r="F134" s="69">
        <f>SUM(F132:F133)</f>
        <v>208</v>
      </c>
      <c r="G134" s="72">
        <f>IFERROR(((E134/F134)-1)*100,IF(E134+F134&lt;&gt;0,100,0))</f>
        <v>248.55769230769229</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830</v>
      </c>
      <c r="D137" s="72">
        <f>IFERROR(((B137/C137)-1)*100,IF(B137+C137&lt;&gt;0,100,0))</f>
        <v>-100</v>
      </c>
      <c r="E137" s="53">
        <v>830</v>
      </c>
      <c r="F137" s="53">
        <v>1252</v>
      </c>
      <c r="G137" s="72">
        <f>IFERROR(((E137/F137)-1)*100,IF(E137+F137&lt;&gt;0,100,0))</f>
        <v>-33.706070287539937</v>
      </c>
    </row>
    <row r="138" spans="1:7" s="15" customFormat="1" ht="12" x14ac:dyDescent="0.2">
      <c r="A138" s="66" t="s">
        <v>72</v>
      </c>
      <c r="B138" s="54">
        <v>56170</v>
      </c>
      <c r="C138" s="53">
        <v>275447</v>
      </c>
      <c r="D138" s="72">
        <f>IFERROR(((B138/C138)-1)*100,IF(B138+C138&lt;&gt;0,100,0))</f>
        <v>-79.607692223912409</v>
      </c>
      <c r="E138" s="53">
        <v>15938012</v>
      </c>
      <c r="F138" s="53">
        <v>13596793</v>
      </c>
      <c r="G138" s="72">
        <f>IFERROR(((E138/F138)-1)*100,IF(E138+F138&lt;&gt;0,100,0))</f>
        <v>17.218905958191755</v>
      </c>
    </row>
    <row r="139" spans="1:7" s="15" customFormat="1" ht="12" x14ac:dyDescent="0.2">
      <c r="A139" s="66" t="s">
        <v>74</v>
      </c>
      <c r="B139" s="54">
        <v>0</v>
      </c>
      <c r="C139" s="53">
        <v>37</v>
      </c>
      <c r="D139" s="72">
        <f>IFERROR(((B139/C139)-1)*100,IF(B139+C139&lt;&gt;0,100,0))</f>
        <v>-100</v>
      </c>
      <c r="E139" s="53">
        <v>15574</v>
      </c>
      <c r="F139" s="53">
        <v>16456</v>
      </c>
      <c r="G139" s="72">
        <f>IFERROR(((E139/F139)-1)*100,IF(E139+F139&lt;&gt;0,100,0))</f>
        <v>-5.359747204666987</v>
      </c>
    </row>
    <row r="140" spans="1:7" s="15" customFormat="1" ht="12" x14ac:dyDescent="0.2">
      <c r="A140" s="68" t="s">
        <v>34</v>
      </c>
      <c r="B140" s="69">
        <f>SUM(B137:B139)</f>
        <v>56170</v>
      </c>
      <c r="C140" s="69">
        <f>SUM(C137:C139)</f>
        <v>276314</v>
      </c>
      <c r="D140" s="72">
        <f>IFERROR(((B140/C140)-1)*100,IF(B140+C140&lt;&gt;0,100,0))</f>
        <v>-79.671677873723382</v>
      </c>
      <c r="E140" s="69">
        <f>SUM(E137:E139)</f>
        <v>15954416</v>
      </c>
      <c r="F140" s="69">
        <f>SUM(F137:F139)</f>
        <v>13614501</v>
      </c>
      <c r="G140" s="72">
        <f>IFERROR(((E140/F140)-1)*100,IF(E140+F140&lt;&gt;0,100,0))</f>
        <v>17.186931786923367</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3084</v>
      </c>
      <c r="C143" s="53">
        <v>11290</v>
      </c>
      <c r="D143" s="72">
        <f>IFERROR(((B143/C143)-1)*100,)</f>
        <v>-72.683790965456168</v>
      </c>
      <c r="E143" s="53">
        <v>498516</v>
      </c>
      <c r="F143" s="53">
        <v>225063</v>
      </c>
      <c r="G143" s="72">
        <f>IFERROR(((E143/F143)-1)*100,)</f>
        <v>121.50064648565069</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3084</v>
      </c>
      <c r="C145" s="69">
        <f>SUM(C143:C144)</f>
        <v>11290</v>
      </c>
      <c r="D145" s="72">
        <f>IFERROR(((B145/C145)-1)*100,)</f>
        <v>-72.683790965456168</v>
      </c>
      <c r="E145" s="69">
        <f>SUM(E143:E144)</f>
        <v>498516</v>
      </c>
      <c r="F145" s="69">
        <f>SUM(F143:F144)</f>
        <v>225063</v>
      </c>
      <c r="G145" s="72">
        <f>IFERROR(((E145/F145)-1)*100,)</f>
        <v>121.50064648565069</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19148.072499999998</v>
      </c>
      <c r="D148" s="72">
        <f>IFERROR(((B148/C148)-1)*100,IF(B148+C148&lt;&gt;0,100,0))</f>
        <v>-100</v>
      </c>
      <c r="E148" s="53">
        <v>19078.7575</v>
      </c>
      <c r="F148" s="53">
        <v>28990.319500000001</v>
      </c>
      <c r="G148" s="72">
        <f>IFERROR(((E148/F148)-1)*100,IF(E148+F148&lt;&gt;0,100,0))</f>
        <v>-34.189212712885073</v>
      </c>
    </row>
    <row r="149" spans="1:7" x14ac:dyDescent="0.2">
      <c r="A149" s="66" t="s">
        <v>72</v>
      </c>
      <c r="B149" s="54">
        <v>5077140.0156800002</v>
      </c>
      <c r="C149" s="53">
        <v>23652677.760129999</v>
      </c>
      <c r="D149" s="72">
        <f>IFERROR(((B149/C149)-1)*100,IF(B149+C149&lt;&gt;0,100,0))</f>
        <v>-78.534607932475822</v>
      </c>
      <c r="E149" s="53">
        <v>1382527581.87552</v>
      </c>
      <c r="F149" s="53">
        <v>1198974412.2072899</v>
      </c>
      <c r="G149" s="72">
        <f>IFERROR(((E149/F149)-1)*100,IF(E149+F149&lt;&gt;0,100,0))</f>
        <v>15.309181563792684</v>
      </c>
    </row>
    <row r="150" spans="1:7" x14ac:dyDescent="0.2">
      <c r="A150" s="66" t="s">
        <v>74</v>
      </c>
      <c r="B150" s="54">
        <v>0</v>
      </c>
      <c r="C150" s="53">
        <v>146898.92000000001</v>
      </c>
      <c r="D150" s="72">
        <f>IFERROR(((B150/C150)-1)*100,IF(B150+C150&lt;&gt;0,100,0))</f>
        <v>-100</v>
      </c>
      <c r="E150" s="53">
        <v>102811117.88</v>
      </c>
      <c r="F150" s="53">
        <v>107184342.5</v>
      </c>
      <c r="G150" s="72">
        <f>IFERROR(((E150/F150)-1)*100,IF(E150+F150&lt;&gt;0,100,0))</f>
        <v>-4.0800965122307904</v>
      </c>
    </row>
    <row r="151" spans="1:7" s="15" customFormat="1" ht="12" x14ac:dyDescent="0.2">
      <c r="A151" s="68" t="s">
        <v>34</v>
      </c>
      <c r="B151" s="69">
        <f>SUM(B148:B150)</f>
        <v>5077140.0156800002</v>
      </c>
      <c r="C151" s="69">
        <f>SUM(C148:C150)</f>
        <v>23818724.752630003</v>
      </c>
      <c r="D151" s="72">
        <f>IFERROR(((B151/C151)-1)*100,IF(B151+C151&lt;&gt;0,100,0))</f>
        <v>-78.684249184585781</v>
      </c>
      <c r="E151" s="69">
        <f>SUM(E148:E150)</f>
        <v>1485357778.51302</v>
      </c>
      <c r="F151" s="69">
        <f>SUM(F148:F150)</f>
        <v>1306187745.0267899</v>
      </c>
      <c r="G151" s="72">
        <f>IFERROR(((E151/F151)-1)*100,IF(E151+F151&lt;&gt;0,100,0))</f>
        <v>13.717019943603548</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6799.1464800000003</v>
      </c>
      <c r="C154" s="53">
        <v>3857.4</v>
      </c>
      <c r="D154" s="72">
        <f>IFERROR(((B154/C154)-1)*100,IF(B154+C154&lt;&gt;0,100,0))</f>
        <v>76.262417172188535</v>
      </c>
      <c r="E154" s="53">
        <v>574912.84377180005</v>
      </c>
      <c r="F154" s="53">
        <v>434532.70405</v>
      </c>
      <c r="G154" s="72">
        <f>IFERROR(((E154/F154)-1)*100,IF(E154+F154&lt;&gt;0,100,0))</f>
        <v>32.306001001399196</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6799.1464800000003</v>
      </c>
      <c r="C156" s="69">
        <f>SUM(C154:C155)</f>
        <v>3857.4</v>
      </c>
      <c r="D156" s="72">
        <f>IFERROR(((B156/C156)-1)*100,IF(B156+C156&lt;&gt;0,100,0))</f>
        <v>76.262417172188535</v>
      </c>
      <c r="E156" s="69">
        <f>SUM(E154:E155)</f>
        <v>574912.84377180005</v>
      </c>
      <c r="F156" s="69">
        <f>SUM(F154:F155)</f>
        <v>434532.70405</v>
      </c>
      <c r="G156" s="72">
        <f>IFERROR(((E156/F156)-1)*100,IF(E156+F156&lt;&gt;0,100,0))</f>
        <v>32.306001001399196</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1383854</v>
      </c>
      <c r="C160" s="53">
        <v>1434025</v>
      </c>
      <c r="D160" s="72">
        <f>IFERROR(((B160/C160)-1)*100,IF(B160+C160&lt;&gt;0,100,0))</f>
        <v>-3.4986140408988731</v>
      </c>
      <c r="E160" s="65"/>
      <c r="F160" s="65"/>
      <c r="G160" s="52"/>
    </row>
    <row r="161" spans="1:7" s="15" customFormat="1" ht="12" x14ac:dyDescent="0.2">
      <c r="A161" s="66" t="s">
        <v>74</v>
      </c>
      <c r="B161" s="54">
        <v>1433</v>
      </c>
      <c r="C161" s="53">
        <v>1636</v>
      </c>
      <c r="D161" s="72">
        <f>IFERROR(((B161/C161)-1)*100,IF(B161+C161&lt;&gt;0,100,0))</f>
        <v>-12.408312958435207</v>
      </c>
      <c r="E161" s="65"/>
      <c r="F161" s="65"/>
      <c r="G161" s="52"/>
    </row>
    <row r="162" spans="1:7" s="25" customFormat="1" ht="12" x14ac:dyDescent="0.2">
      <c r="A162" s="68" t="s">
        <v>34</v>
      </c>
      <c r="B162" s="69">
        <f>SUM(B159:B161)</f>
        <v>1385287</v>
      </c>
      <c r="C162" s="69">
        <f>SUM(C159:C161)</f>
        <v>1436076</v>
      </c>
      <c r="D162" s="72">
        <f>IFERROR(((B162/C162)-1)*100,IF(B162+C162&lt;&gt;0,100,0))</f>
        <v>-3.5366512635821468</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155999</v>
      </c>
      <c r="C165" s="53">
        <v>21345</v>
      </c>
      <c r="D165" s="72">
        <f>IFERROR(((B165/C165)-1)*100,IF(B165+C165&lt;&gt;0,100,0))</f>
        <v>630.84563129538537</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155999</v>
      </c>
      <c r="C167" s="69">
        <f>SUM(C165:C166)</f>
        <v>21345</v>
      </c>
      <c r="D167" s="72">
        <f>IFERROR(((B167/C167)-1)*100,IF(B167+C167&lt;&gt;0,100,0))</f>
        <v>630.84563129538537</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46778</v>
      </c>
      <c r="C175" s="87">
        <v>25262</v>
      </c>
      <c r="D175" s="72">
        <f>IFERROR(((B175/C175)-1)*100,IF(B175+C175&lt;&gt;0,100,0))</f>
        <v>85.171403689335762</v>
      </c>
      <c r="E175" s="87">
        <v>1252776</v>
      </c>
      <c r="F175" s="87">
        <v>1018916</v>
      </c>
      <c r="G175" s="72">
        <f>IFERROR(((E175/F175)-1)*100,IF(E175+F175&lt;&gt;0,100,0))</f>
        <v>22.951842938966504</v>
      </c>
    </row>
    <row r="176" spans="1:7" x14ac:dyDescent="0.2">
      <c r="A176" s="66" t="s">
        <v>32</v>
      </c>
      <c r="B176" s="86">
        <v>258372</v>
      </c>
      <c r="C176" s="87">
        <v>245638</v>
      </c>
      <c r="D176" s="72">
        <f t="shared" ref="D176:D178" si="5">IFERROR(((B176/C176)-1)*100,IF(B176+C176&lt;&gt;0,100,0))</f>
        <v>5.1840513275633215</v>
      </c>
      <c r="E176" s="87">
        <v>6665352</v>
      </c>
      <c r="F176" s="87">
        <v>6338264</v>
      </c>
      <c r="G176" s="72">
        <f>IFERROR(((E176/F176)-1)*100,IF(E176+F176&lt;&gt;0,100,0))</f>
        <v>5.1605297601993172</v>
      </c>
    </row>
    <row r="177" spans="1:7" x14ac:dyDescent="0.2">
      <c r="A177" s="66" t="s">
        <v>92</v>
      </c>
      <c r="B177" s="86">
        <v>103261195.24884</v>
      </c>
      <c r="C177" s="87">
        <v>114995717.132074</v>
      </c>
      <c r="D177" s="72">
        <f t="shared" si="5"/>
        <v>-10.204312104734081</v>
      </c>
      <c r="E177" s="87">
        <v>2658062180.2579799</v>
      </c>
      <c r="F177" s="87">
        <v>2758977751.6829</v>
      </c>
      <c r="G177" s="72">
        <f>IFERROR(((E177/F177)-1)*100,IF(E177+F177&lt;&gt;0,100,0))</f>
        <v>-3.6577160277339815</v>
      </c>
    </row>
    <row r="178" spans="1:7" x14ac:dyDescent="0.2">
      <c r="A178" s="66" t="s">
        <v>93</v>
      </c>
      <c r="B178" s="86">
        <v>219696</v>
      </c>
      <c r="C178" s="87">
        <v>226312</v>
      </c>
      <c r="D178" s="72">
        <f t="shared" si="5"/>
        <v>-2.9233977871257366</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1138</v>
      </c>
      <c r="C181" s="87">
        <v>770</v>
      </c>
      <c r="D181" s="72">
        <f t="shared" ref="D181:D184" si="6">IFERROR(((B181/C181)-1)*100,IF(B181+C181&lt;&gt;0,100,0))</f>
        <v>47.792207792207783</v>
      </c>
      <c r="E181" s="87">
        <v>33266</v>
      </c>
      <c r="F181" s="87">
        <v>38014</v>
      </c>
      <c r="G181" s="72">
        <f t="shared" ref="G181" si="7">IFERROR(((E181/F181)-1)*100,IF(E181+F181&lt;&gt;0,100,0))</f>
        <v>-12.490135213342457</v>
      </c>
    </row>
    <row r="182" spans="1:7" x14ac:dyDescent="0.2">
      <c r="A182" s="66" t="s">
        <v>32</v>
      </c>
      <c r="B182" s="86">
        <v>13120</v>
      </c>
      <c r="C182" s="87">
        <v>14764</v>
      </c>
      <c r="D182" s="72">
        <f t="shared" si="6"/>
        <v>-11.135193714440527</v>
      </c>
      <c r="E182" s="87">
        <v>396450</v>
      </c>
      <c r="F182" s="87">
        <v>527912</v>
      </c>
      <c r="G182" s="72">
        <f t="shared" ref="G182" si="8">IFERROR(((E182/F182)-1)*100,IF(E182+F182&lt;&gt;0,100,0))</f>
        <v>-24.902256436678837</v>
      </c>
    </row>
    <row r="183" spans="1:7" x14ac:dyDescent="0.2">
      <c r="A183" s="66" t="s">
        <v>92</v>
      </c>
      <c r="B183" s="86">
        <v>289503.77162000001</v>
      </c>
      <c r="C183" s="87">
        <v>231537.39744</v>
      </c>
      <c r="D183" s="72">
        <f t="shared" si="6"/>
        <v>25.035426164804008</v>
      </c>
      <c r="E183" s="87">
        <v>5261061.8372400003</v>
      </c>
      <c r="F183" s="87">
        <v>10137824.3018</v>
      </c>
      <c r="G183" s="72">
        <f t="shared" ref="G183" si="9">IFERROR(((E183/F183)-1)*100,IF(E183+F183&lt;&gt;0,100,0))</f>
        <v>-48.104625996468656</v>
      </c>
    </row>
    <row r="184" spans="1:7" x14ac:dyDescent="0.2">
      <c r="A184" s="66" t="s">
        <v>93</v>
      </c>
      <c r="B184" s="86">
        <v>55398</v>
      </c>
      <c r="C184" s="87">
        <v>88866</v>
      </c>
      <c r="D184" s="72">
        <f t="shared" si="6"/>
        <v>-37.661197758422794</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2023-12-04T07:33:44Z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