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7922935C-F0DF-4765-845B-D3051DB760F1}" xr6:coauthVersionLast="47" xr6:coauthVersionMax="47" xr10:uidLastSave="{00000000-0000-0000-0000-000000000000}"/>
  <bookViews>
    <workbookView xWindow="1170" yWindow="1170" windowWidth="11520" windowHeight="787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<sst xmlns="http://schemas.openxmlformats.org/spreadsheetml/2006/main" count="270" uniqueCount="102">
  <si>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</si>
  <si>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</si>
  <si>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</si>
  <si>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</si>
  <si>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</si>
  <si>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</si>
  <si>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</si>
  <si>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</si>
  <si>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</si>
  <si>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</si>
  <si>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</si>
  <si>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</si>
  <si>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</si>
  <si>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</si>
  <si>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</si>
  <si>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</si>
  <si>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</si>
  <si>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</si>
  <si>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</si>
  <si>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</si>
  <si>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</si>
  <si>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</si>
  <si>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</si>
  <si>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</si>
  <si>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</si>
  <si>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</si>
  <si>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</si>
  <si>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</si>
  <si>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</si>
  <si>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</si>
  <si>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</si>
  <si>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</si>
  <si>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</si>
  <si>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</si>
  <si>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</si>
  <si>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</si>
  <si>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</si>
  <si>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</si>
  <si>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</si>
  <si>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</si>
  <si>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</si>
  <si>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</si>
  <si>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</si>
  <si>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</si>
  <si>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</si>
  <si>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</si>
  <si>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</si>
  <si>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</si>
  <si>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</si>
  <si>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</si>
  <si>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</si>
  <si>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</si>
  <si>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</si>
  <si>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</si>
  <si>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</si>
  <si>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</si>
  <si>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</si>
  <si>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</si>
  <si>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</si>
  <si>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</si>
  <si>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</si>
  <si>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</si>
  <si>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</si>
  <si>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</si>
  <si>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</si>
  <si>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</si>
  <si>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</si>
  <si>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</si>
  <si>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</si>
  <si>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</si>
  <si>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</si>
  <si>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</si>
  <si>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</si>
  <si>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</si>
  <si>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</si>
  <si>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</si>
  <si>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</si>
  <si>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</si>
  <si>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</si>
  <si>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</si>
  <si>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</si>
  <si>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</si>
  <si>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</si>
  <si>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</si>
  <si>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</si>
  <si>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</si>
  <si>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</si>
  <si>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</si>
  <si>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</si>
  <si>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</si>
  <si>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</si>
  <si>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</si>
  <si>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</si>
  <si>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</si>
  <si>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</si>
  <si>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</si>
  <si>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</si>
  <si>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</si>
  <si>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</si>
  <si>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8 December 2023</t>
  </si>
  <si>
    <t>08.12.2023</t>
  </si>
  <si>
    <t>09.12.2022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</si>
</sst>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1749764</v>
      </c>
      <c r="C11" s="54">
        <v>1436213</v>
      </c>
      <c r="D11" s="72">
        <f>IFERROR(((B11/C11)-1)*100,IF(B11+C11&lt;&gt;0,100,0))</f>
        <v>21.831789574387649</v>
      </c>
      <c r="E11" s="54">
        <v>76665515</v>
      </c>
      <c r="F11" s="54">
        <v>77935334</v>
      </c>
      <c r="G11" s="72">
        <f>IFERROR(((E11/F11)-1)*100,IF(E11+F11&lt;&gt;0,100,0))</f>
        <v>-1.6293238699663481</v>
      </c>
    </row>
    <row r="12" spans="1:7" s="15" customFormat="1" ht="12" x14ac:dyDescent="0.2">
      <c r="A12" s="51" t="s">
        <v>9</v>
      </c>
      <c r="B12" s="54">
        <v>1392602.919</v>
      </c>
      <c r="C12" s="54">
        <v>1281737.615</v>
      </c>
      <c r="D12" s="72">
        <f>IFERROR(((B12/C12)-1)*100,IF(B12+C12&lt;&gt;0,100,0))</f>
        <v>8.6496099281599079</v>
      </c>
      <c r="E12" s="54">
        <v>72524325.213</v>
      </c>
      <c r="F12" s="54">
        <v>78245771.635000005</v>
      </c>
      <c r="G12" s="72">
        <f>IFERROR(((E12/F12)-1)*100,IF(E12+F12&lt;&gt;0,100,0))</f>
        <v>-7.3121477396751118</v>
      </c>
    </row>
    <row r="13" spans="1:7" s="15" customFormat="1" ht="12" x14ac:dyDescent="0.2">
      <c r="A13" s="51" t="s">
        <v>10</v>
      </c>
      <c r="B13" s="54">
        <v>90404157.242255807</v>
      </c>
      <c r="C13" s="54">
        <v>97230728.232498303</v>
      </c>
      <c r="D13" s="72">
        <f>IFERROR(((B13/C13)-1)*100,IF(B13+C13&lt;&gt;0,100,0))</f>
        <v>-7.0210016054994329</v>
      </c>
      <c r="E13" s="54">
        <v>5069697117.0248098</v>
      </c>
      <c r="F13" s="54">
        <v>5659619360.4391298</v>
      </c>
      <c r="G13" s="72">
        <f>IFERROR(((E13/F13)-1)*100,IF(E13+F13&lt;&gt;0,100,0))</f>
        <v>-10.423355456338456</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334</v>
      </c>
      <c r="C16" s="54">
        <v>351</v>
      </c>
      <c r="D16" s="72">
        <f>IFERROR(((B16/C16)-1)*100,IF(B16+C16&lt;&gt;0,100,0))</f>
        <v>-4.8433048433048409</v>
      </c>
      <c r="E16" s="54">
        <v>18032</v>
      </c>
      <c r="F16" s="54">
        <v>19423</v>
      </c>
      <c r="G16" s="72">
        <f>IFERROR(((E16/F16)-1)*100,IF(E16+F16&lt;&gt;0,100,0))</f>
        <v>-7.1616125212377035</v>
      </c>
    </row>
    <row r="17" spans="1:7" s="15" customFormat="1" ht="12" x14ac:dyDescent="0.2">
      <c r="A17" s="51" t="s">
        <v>9</v>
      </c>
      <c r="B17" s="54">
        <v>149356.30300000001</v>
      </c>
      <c r="C17" s="54">
        <v>101772.245</v>
      </c>
      <c r="D17" s="72">
        <f>IFERROR(((B17/C17)-1)*100,IF(B17+C17&lt;&gt;0,100,0))</f>
        <v>46.755437103701539</v>
      </c>
      <c r="E17" s="54">
        <v>7914106.8710000003</v>
      </c>
      <c r="F17" s="54">
        <v>8051759.5949999997</v>
      </c>
      <c r="G17" s="72">
        <f>IFERROR(((E17/F17)-1)*100,IF(E17+F17&lt;&gt;0,100,0))</f>
        <v>-1.7095980372474062</v>
      </c>
    </row>
    <row r="18" spans="1:7" s="15" customFormat="1" ht="12" x14ac:dyDescent="0.2">
      <c r="A18" s="51" t="s">
        <v>10</v>
      </c>
      <c r="B18" s="54">
        <v>6845927.2788658403</v>
      </c>
      <c r="C18" s="54">
        <v>7391827.4642283302</v>
      </c>
      <c r="D18" s="72">
        <f>IFERROR(((B18/C18)-1)*100,IF(B18+C18&lt;&gt;0,100,0))</f>
        <v>-7.385185706840347</v>
      </c>
      <c r="E18" s="54">
        <v>451453386.63137001</v>
      </c>
      <c r="F18" s="54">
        <v>543402916.24811399</v>
      </c>
      <c r="G18" s="72">
        <f>IFERROR(((E18/F18)-1)*100,IF(E18+F18&lt;&gt;0,100,0))</f>
        <v>-16.921059285364681</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13924012.949209999</v>
      </c>
      <c r="C24" s="53">
        <v>13789338.8412</v>
      </c>
      <c r="D24" s="52">
        <f>B24-C24</f>
        <v>134674.10800999962</v>
      </c>
      <c r="E24" s="54">
        <v>710682115.44070995</v>
      </c>
      <c r="F24" s="54">
        <v>878139675.65469003</v>
      </c>
      <c r="G24" s="52">
        <f>E24-F24</f>
        <v>-167457560.21398008</v>
      </c>
    </row>
    <row r="25" spans="1:7" s="15" customFormat="1" ht="12" x14ac:dyDescent="0.2">
      <c r="A25" s="55" t="s">
        <v>15</v>
      </c>
      <c r="B25" s="53">
        <v>16944171.036660001</v>
      </c>
      <c r="C25" s="53">
        <v>19364798.650079999</v>
      </c>
      <c r="D25" s="52">
        <f>B25-C25</f>
        <v>-2420627.6134199984</v>
      </c>
      <c r="E25" s="54">
        <v>830405895.87374997</v>
      </c>
      <c r="F25" s="54">
        <v>957537630.92405999</v>
      </c>
      <c r="G25" s="52">
        <f>E25-F25</f>
        <v>-127131735.05031002</v>
      </c>
    </row>
    <row r="26" spans="1:7" s="25" customFormat="1" ht="12" x14ac:dyDescent="0.2">
      <c r="A26" s="56" t="s">
        <v>16</v>
      </c>
      <c r="B26" s="57">
        <f>B24-B25</f>
        <v>-3020158.0874500014</v>
      </c>
      <c r="C26" s="57">
        <f>C24-C25</f>
        <v>-5575459.8088799994</v>
      </c>
      <c r="D26" s="57"/>
      <c r="E26" s="57">
        <f>E24-E25</f>
        <v>-119723780.43304002</v>
      </c>
      <c r="F26" s="57">
        <f>F24-F25</f>
        <v>-79397955.26936996</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73790.851845259996</v>
      </c>
      <c r="C33" s="103">
        <v>74548.140114790003</v>
      </c>
      <c r="D33" s="72">
        <f t="shared" ref="D33:D42" si="0">IFERROR(((B33/C33)-1)*100,IF(B33+C33&lt;&gt;0,100,0))</f>
        <v>-1.0158379114005078</v>
      </c>
      <c r="E33" s="51"/>
      <c r="F33" s="103">
        <v>76089.52</v>
      </c>
      <c r="G33" s="103">
        <v>73710.429999999993</v>
      </c>
    </row>
    <row r="34" spans="1:7" s="15" customFormat="1" ht="12" x14ac:dyDescent="0.2">
      <c r="A34" s="51" t="s">
        <v>23</v>
      </c>
      <c r="B34" s="103">
        <v>74887.098756759995</v>
      </c>
      <c r="C34" s="103">
        <v>78258.600724040007</v>
      </c>
      <c r="D34" s="72">
        <f t="shared" si="0"/>
        <v>-4.3081551881674951</v>
      </c>
      <c r="E34" s="51"/>
      <c r="F34" s="103">
        <v>75617.23</v>
      </c>
      <c r="G34" s="103">
        <v>74330.06</v>
      </c>
    </row>
    <row r="35" spans="1:7" s="15" customFormat="1" ht="12" x14ac:dyDescent="0.2">
      <c r="A35" s="51" t="s">
        <v>24</v>
      </c>
      <c r="B35" s="103">
        <v>69482.684135910007</v>
      </c>
      <c r="C35" s="103">
        <v>68684.534707290004</v>
      </c>
      <c r="D35" s="72">
        <f t="shared" si="0"/>
        <v>1.1620511546324597</v>
      </c>
      <c r="E35" s="51"/>
      <c r="F35" s="103">
        <v>70685.33</v>
      </c>
      <c r="G35" s="103">
        <v>69278.98</v>
      </c>
    </row>
    <row r="36" spans="1:7" s="15" customFormat="1" ht="12" x14ac:dyDescent="0.2">
      <c r="A36" s="51" t="s">
        <v>25</v>
      </c>
      <c r="B36" s="103">
        <v>67667.221859640005</v>
      </c>
      <c r="C36" s="103">
        <v>68350.456700580005</v>
      </c>
      <c r="D36" s="72">
        <f t="shared" si="0"/>
        <v>-0.99960537781483838</v>
      </c>
      <c r="E36" s="51"/>
      <c r="F36" s="103">
        <v>70099.509999999995</v>
      </c>
      <c r="G36" s="103">
        <v>67542.929999999993</v>
      </c>
    </row>
    <row r="37" spans="1:7" s="15" customFormat="1" ht="12" x14ac:dyDescent="0.2">
      <c r="A37" s="51" t="s">
        <v>79</v>
      </c>
      <c r="B37" s="103">
        <v>53974.172477079999</v>
      </c>
      <c r="C37" s="103">
        <v>73314.524325079998</v>
      </c>
      <c r="D37" s="72">
        <f t="shared" si="0"/>
        <v>-26.379973171815152</v>
      </c>
      <c r="E37" s="51"/>
      <c r="F37" s="103">
        <v>60198.04</v>
      </c>
      <c r="G37" s="103">
        <v>53121.25</v>
      </c>
    </row>
    <row r="38" spans="1:7" s="15" customFormat="1" ht="12" x14ac:dyDescent="0.2">
      <c r="A38" s="51" t="s">
        <v>26</v>
      </c>
      <c r="B38" s="103">
        <v>103207.65021158</v>
      </c>
      <c r="C38" s="103">
        <v>92605.077390859995</v>
      </c>
      <c r="D38" s="72">
        <f t="shared" si="0"/>
        <v>11.449234879389515</v>
      </c>
      <c r="E38" s="51"/>
      <c r="F38" s="103">
        <v>104277.1</v>
      </c>
      <c r="G38" s="103">
        <v>101955.61</v>
      </c>
    </row>
    <row r="39" spans="1:7" s="15" customFormat="1" ht="12" x14ac:dyDescent="0.2">
      <c r="A39" s="51" t="s">
        <v>27</v>
      </c>
      <c r="B39" s="103">
        <v>16682.23257765</v>
      </c>
      <c r="C39" s="103">
        <v>15401.232562069999</v>
      </c>
      <c r="D39" s="72">
        <f t="shared" si="0"/>
        <v>8.3175162144803583</v>
      </c>
      <c r="E39" s="51"/>
      <c r="F39" s="103">
        <v>17169.45</v>
      </c>
      <c r="G39" s="103">
        <v>16572.91</v>
      </c>
    </row>
    <row r="40" spans="1:7" s="15" customFormat="1" ht="12" x14ac:dyDescent="0.2">
      <c r="A40" s="51" t="s">
        <v>28</v>
      </c>
      <c r="B40" s="103">
        <v>102103.70777429</v>
      </c>
      <c r="C40" s="103">
        <v>91568.151355349997</v>
      </c>
      <c r="D40" s="72">
        <f t="shared" si="0"/>
        <v>11.50569959423391</v>
      </c>
      <c r="E40" s="51"/>
      <c r="F40" s="103">
        <v>103902.75</v>
      </c>
      <c r="G40" s="103">
        <v>101450.44</v>
      </c>
    </row>
    <row r="41" spans="1:7" s="15" customFormat="1" ht="12" x14ac:dyDescent="0.2">
      <c r="A41" s="51" t="s">
        <v>29</v>
      </c>
      <c r="B41" s="59"/>
      <c r="C41" s="59"/>
      <c r="D41" s="72">
        <f t="shared" si="0"/>
        <v>0</v>
      </c>
      <c r="E41" s="51"/>
      <c r="F41" s="59"/>
      <c r="G41" s="59"/>
    </row>
    <row r="42" spans="1:7" s="15" customFormat="1" ht="12" x14ac:dyDescent="0.2">
      <c r="A42" s="51" t="s">
        <v>78</v>
      </c>
      <c r="B42" s="103">
        <v>664.14041127999997</v>
      </c>
      <c r="C42" s="103">
        <v>1076.21695241</v>
      </c>
      <c r="D42" s="72">
        <f t="shared" si="0"/>
        <v>-38.289356082639891</v>
      </c>
      <c r="E42" s="51"/>
      <c r="F42" s="103">
        <v>667.17</v>
      </c>
      <c r="G42" s="103">
        <v>648.83000000000004</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18446.720973560401</v>
      </c>
      <c r="D48" s="59"/>
      <c r="E48" s="104">
        <v>21950.729173715601</v>
      </c>
      <c r="F48" s="59"/>
      <c r="G48" s="72">
        <f>IFERROR(((C48/E48)-1)*100,IF(C48+E48&lt;&gt;0,100,0))</f>
        <v>-15.963060600059675</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2322</v>
      </c>
      <c r="D54" s="62"/>
      <c r="E54" s="105">
        <v>775180</v>
      </c>
      <c r="F54" s="105">
        <v>67186998.424999997</v>
      </c>
      <c r="G54" s="105">
        <v>7513174.8480000002</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6457</v>
      </c>
      <c r="C68" s="53">
        <v>6685</v>
      </c>
      <c r="D68" s="72">
        <f>IFERROR(((B68/C68)-1)*100,IF(B68+C68&lt;&gt;0,100,0))</f>
        <v>-3.4106207928197407</v>
      </c>
      <c r="E68" s="53">
        <v>316444</v>
      </c>
      <c r="F68" s="53">
        <v>323184</v>
      </c>
      <c r="G68" s="72">
        <f>IFERROR(((E68/F68)-1)*100,IF(E68+F68&lt;&gt;0,100,0))</f>
        <v>-2.0854992821426777</v>
      </c>
    </row>
    <row r="69" spans="1:7" s="15" customFormat="1" ht="12" x14ac:dyDescent="0.2">
      <c r="A69" s="66" t="s">
        <v>54</v>
      </c>
      <c r="B69" s="54">
        <v>281098455.40700001</v>
      </c>
      <c r="C69" s="53">
        <v>221879862.33399999</v>
      </c>
      <c r="D69" s="72">
        <f>IFERROR(((B69/C69)-1)*100,IF(B69+C69&lt;&gt;0,100,0))</f>
        <v>26.68948522415122</v>
      </c>
      <c r="E69" s="53">
        <v>11900525581.341999</v>
      </c>
      <c r="F69" s="53">
        <v>9769401178.382</v>
      </c>
      <c r="G69" s="72">
        <f>IFERROR(((E69/F69)-1)*100,IF(E69+F69&lt;&gt;0,100,0))</f>
        <v>21.814278726477209</v>
      </c>
    </row>
    <row r="70" spans="1:7" s="15" customFormat="1" ht="12" x14ac:dyDescent="0.2">
      <c r="A70" s="66" t="s">
        <v>55</v>
      </c>
      <c r="B70" s="54">
        <v>241753923.69069999</v>
      </c>
      <c r="C70" s="53">
        <v>207271259.08489001</v>
      </c>
      <c r="D70" s="72">
        <f>IFERROR(((B70/C70)-1)*100,IF(B70+C70&lt;&gt;0,100,0))</f>
        <v>16.636491117028072</v>
      </c>
      <c r="E70" s="53">
        <v>10687858613.997499</v>
      </c>
      <c r="F70" s="53">
        <v>9304154949.2564297</v>
      </c>
      <c r="G70" s="72">
        <f>IFERROR(((E70/F70)-1)*100,IF(E70+F70&lt;&gt;0,100,0))</f>
        <v>14.871889734076849</v>
      </c>
    </row>
    <row r="71" spans="1:7" s="15" customFormat="1" ht="12" x14ac:dyDescent="0.2">
      <c r="A71" s="66" t="s">
        <v>94</v>
      </c>
      <c r="B71" s="72">
        <f>IFERROR(B69/B68/1000,)</f>
        <v>43.533909773424192</v>
      </c>
      <c r="C71" s="72">
        <f>IFERROR(C69/C68/1000,)</f>
        <v>33.190704911593116</v>
      </c>
      <c r="D71" s="72">
        <f>IFERROR(((B71/C71)-1)*100,IF(B71+C71&lt;&gt;0,100,0))</f>
        <v>31.162956283638078</v>
      </c>
      <c r="E71" s="72">
        <f>IFERROR(E69/E68/1000,)</f>
        <v>37.607050793638052</v>
      </c>
      <c r="F71" s="72">
        <f>IFERROR(F69/F68/1000,)</f>
        <v>30.228604071928064</v>
      </c>
      <c r="G71" s="72">
        <f>IFERROR(((E71/F71)-1)*100,IF(E71+F71&lt;&gt;0,100,0))</f>
        <v>24.408823854893178</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2566</v>
      </c>
      <c r="C74" s="53">
        <v>2801</v>
      </c>
      <c r="D74" s="72">
        <f>IFERROR(((B74/C74)-1)*100,IF(B74+C74&lt;&gt;0,100,0))</f>
        <v>-8.3898607640128571</v>
      </c>
      <c r="E74" s="53">
        <v>133440</v>
      </c>
      <c r="F74" s="53">
        <v>133964</v>
      </c>
      <c r="G74" s="72">
        <f>IFERROR(((E74/F74)-1)*100,IF(E74+F74&lt;&gt;0,100,0))</f>
        <v>-0.39114986115672545</v>
      </c>
    </row>
    <row r="75" spans="1:7" s="15" customFormat="1" ht="12" x14ac:dyDescent="0.2">
      <c r="A75" s="66" t="s">
        <v>54</v>
      </c>
      <c r="B75" s="54">
        <v>689566252.23199999</v>
      </c>
      <c r="C75" s="53">
        <v>518647887.76599997</v>
      </c>
      <c r="D75" s="72">
        <f>IFERROR(((B75/C75)-1)*100,IF(B75+C75&lt;&gt;0,100,0))</f>
        <v>32.954605330064268</v>
      </c>
      <c r="E75" s="53">
        <v>29635596633.630001</v>
      </c>
      <c r="F75" s="53">
        <v>24806443572.855999</v>
      </c>
      <c r="G75" s="72">
        <f>IFERROR(((E75/F75)-1)*100,IF(E75+F75&lt;&gt;0,100,0))</f>
        <v>19.467333342608683</v>
      </c>
    </row>
    <row r="76" spans="1:7" s="15" customFormat="1" ht="12" x14ac:dyDescent="0.2">
      <c r="A76" s="66" t="s">
        <v>55</v>
      </c>
      <c r="B76" s="54">
        <v>622278626.86113</v>
      </c>
      <c r="C76" s="53">
        <v>486108110.50522</v>
      </c>
      <c r="D76" s="72">
        <f>IFERROR(((B76/C76)-1)*100,IF(B76+C76&lt;&gt;0,100,0))</f>
        <v>28.012393418901361</v>
      </c>
      <c r="E76" s="53">
        <v>26772271863.195999</v>
      </c>
      <c r="F76" s="53">
        <v>23228065670.406898</v>
      </c>
      <c r="G76" s="72">
        <f>IFERROR(((E76/F76)-1)*100,IF(E76+F76&lt;&gt;0,100,0))</f>
        <v>15.258292459989487</v>
      </c>
    </row>
    <row r="77" spans="1:7" s="15" customFormat="1" ht="12" x14ac:dyDescent="0.2">
      <c r="A77" s="66" t="s">
        <v>94</v>
      </c>
      <c r="B77" s="72">
        <f>IFERROR(B75/B74/1000,)</f>
        <v>268.73197670771629</v>
      </c>
      <c r="C77" s="72">
        <f>IFERROR(C75/C74/1000,)</f>
        <v>185.16525803855765</v>
      </c>
      <c r="D77" s="72">
        <f>IFERROR(((B77/C77)-1)*100,IF(B77+C77&lt;&gt;0,100,0))</f>
        <v>45.130884462007039</v>
      </c>
      <c r="E77" s="72">
        <f>IFERROR(E75/E74/1000,)</f>
        <v>222.08930330957733</v>
      </c>
      <c r="F77" s="72">
        <f>IFERROR(F75/F74/1000,)</f>
        <v>185.17246105562688</v>
      </c>
      <c r="G77" s="72">
        <f>IFERROR(((E77/F77)-1)*100,IF(E77+F77&lt;&gt;0,100,0))</f>
        <v>19.936464657593135</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173</v>
      </c>
      <c r="C80" s="53">
        <v>168</v>
      </c>
      <c r="D80" s="72">
        <f>IFERROR(((B80/C80)-1)*100,IF(B80+C80&lt;&gt;0,100,0))</f>
        <v>2.9761904761904656</v>
      </c>
      <c r="E80" s="53">
        <v>10663</v>
      </c>
      <c r="F80" s="53">
        <v>9625</v>
      </c>
      <c r="G80" s="72">
        <f>IFERROR(((E80/F80)-1)*100,IF(E80+F80&lt;&gt;0,100,0))</f>
        <v>10.784415584415585</v>
      </c>
    </row>
    <row r="81" spans="1:7" s="15" customFormat="1" ht="12" x14ac:dyDescent="0.2">
      <c r="A81" s="66" t="s">
        <v>54</v>
      </c>
      <c r="B81" s="54">
        <v>26246238.93</v>
      </c>
      <c r="C81" s="53">
        <v>16651191.675000001</v>
      </c>
      <c r="D81" s="72">
        <f>IFERROR(((B81/C81)-1)*100,IF(B81+C81&lt;&gt;0,100,0))</f>
        <v>57.62378718759178</v>
      </c>
      <c r="E81" s="53">
        <v>1249426790.7639999</v>
      </c>
      <c r="F81" s="53">
        <v>1125259981.9419999</v>
      </c>
      <c r="G81" s="72">
        <f>IFERROR(((E81/F81)-1)*100,IF(E81+F81&lt;&gt;0,100,0))</f>
        <v>11.034499654711794</v>
      </c>
    </row>
    <row r="82" spans="1:7" s="15" customFormat="1" ht="12" x14ac:dyDescent="0.2">
      <c r="A82" s="66" t="s">
        <v>55</v>
      </c>
      <c r="B82" s="54">
        <v>7755208.7822398702</v>
      </c>
      <c r="C82" s="53">
        <v>-2739431.3869698499</v>
      </c>
      <c r="D82" s="72">
        <f>IFERROR(((B82/C82)-1)*100,IF(B82+C82&lt;&gt;0,100,0))</f>
        <v>-383.09556571220025</v>
      </c>
      <c r="E82" s="53">
        <v>393245478.962062</v>
      </c>
      <c r="F82" s="53">
        <v>379661507.81943798</v>
      </c>
      <c r="G82" s="72">
        <f>IFERROR(((E82/F82)-1)*100,IF(E82+F82&lt;&gt;0,100,0))</f>
        <v>3.5779163446520323</v>
      </c>
    </row>
    <row r="83" spans="1:7" x14ac:dyDescent="0.2">
      <c r="A83" s="66" t="s">
        <v>94</v>
      </c>
      <c r="B83" s="72">
        <f>IFERROR(B81/B80/1000,)</f>
        <v>151.71236375722543</v>
      </c>
      <c r="C83" s="72">
        <f>IFERROR(C81/C80/1000,)</f>
        <v>99.114236160714299</v>
      </c>
      <c r="D83" s="72">
        <f>IFERROR(((B83/C83)-1)*100,IF(B83+C83&lt;&gt;0,100,0))</f>
        <v>53.068186401823226</v>
      </c>
      <c r="E83" s="72">
        <f>IFERROR(E81/E80/1000,)</f>
        <v>117.17404021044733</v>
      </c>
      <c r="F83" s="72">
        <f>IFERROR(F81/F80/1000,)</f>
        <v>116.91012799397402</v>
      </c>
      <c r="G83" s="72">
        <f>IFERROR(((E83/F83)-1)*100,IF(E83+F83&lt;&gt;0,100,0))</f>
        <v>0.22573939572363422</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9196</v>
      </c>
      <c r="C86" s="51">
        <f>C68+C74+C80</f>
        <v>9654</v>
      </c>
      <c r="D86" s="72">
        <f>IFERROR(((B86/C86)-1)*100,IF(B86+C86&lt;&gt;0,100,0))</f>
        <v>-4.7441475036254399</v>
      </c>
      <c r="E86" s="51">
        <f>E68+E74+E80</f>
        <v>460547</v>
      </c>
      <c r="F86" s="51">
        <f>F68+F74+F80</f>
        <v>466773</v>
      </c>
      <c r="G86" s="72">
        <f>IFERROR(((E86/F86)-1)*100,IF(E86+F86&lt;&gt;0,100,0))</f>
        <v>-1.3338389324146882</v>
      </c>
    </row>
    <row r="87" spans="1:7" s="15" customFormat="1" ht="12" x14ac:dyDescent="0.2">
      <c r="A87" s="66" t="s">
        <v>54</v>
      </c>
      <c r="B87" s="51">
        <f t="shared" ref="B87:C87" si="1">B69+B75+B81</f>
        <v>996910946.56899989</v>
      </c>
      <c r="C87" s="51">
        <f t="shared" si="1"/>
        <v>757178941.77499986</v>
      </c>
      <c r="D87" s="72">
        <f>IFERROR(((B87/C87)-1)*100,IF(B87+C87&lt;&gt;0,100,0))</f>
        <v>31.661208674400477</v>
      </c>
      <c r="E87" s="51">
        <f t="shared" ref="E87:F87" si="2">E69+E75+E81</f>
        <v>42785549005.736</v>
      </c>
      <c r="F87" s="51">
        <f t="shared" si="2"/>
        <v>35701104733.18</v>
      </c>
      <c r="G87" s="72">
        <f>IFERROR(((E87/F87)-1)*100,IF(E87+F87&lt;&gt;0,100,0))</f>
        <v>19.84376765229856</v>
      </c>
    </row>
    <row r="88" spans="1:7" s="15" customFormat="1" ht="12" x14ac:dyDescent="0.2">
      <c r="A88" s="66" t="s">
        <v>55</v>
      </c>
      <c r="B88" s="51">
        <f t="shared" ref="B88:C88" si="3">B70+B76+B82</f>
        <v>871787759.33406997</v>
      </c>
      <c r="C88" s="51">
        <f t="shared" si="3"/>
        <v>690639938.20314026</v>
      </c>
      <c r="D88" s="72">
        <f>IFERROR(((B88/C88)-1)*100,IF(B88+C88&lt;&gt;0,100,0))</f>
        <v>26.228981428764129</v>
      </c>
      <c r="E88" s="51">
        <f t="shared" ref="E88:F88" si="4">E70+E76+E82</f>
        <v>37853375956.155556</v>
      </c>
      <c r="F88" s="51">
        <f t="shared" si="4"/>
        <v>32911882127.482769</v>
      </c>
      <c r="G88" s="72">
        <f>IFERROR(((E88/F88)-1)*100,IF(E88+F88&lt;&gt;0,100,0))</f>
        <v>15.014315527541466</v>
      </c>
    </row>
    <row r="89" spans="1:7" x14ac:dyDescent="0.2">
      <c r="A89" s="66" t="s">
        <v>95</v>
      </c>
      <c r="B89" s="72">
        <f>IFERROR((B75/B87)*100,IF(B75+B87&lt;&gt;0,100,0))</f>
        <v>69.170295963268629</v>
      </c>
      <c r="C89" s="72">
        <f>IFERROR((C75/C87)*100,IF(C75+C87&lt;&gt;0,100,0))</f>
        <v>68.497399907896437</v>
      </c>
      <c r="D89" s="72">
        <f>IFERROR(((B89/C89)-1)*100,IF(B89+C89&lt;&gt;0,100,0))</f>
        <v>0.98236729609735285</v>
      </c>
      <c r="E89" s="72">
        <f>IFERROR((E75/E87)*100,IF(E75+E87&lt;&gt;0,100,0))</f>
        <v>69.265434994551399</v>
      </c>
      <c r="F89" s="72">
        <f>IFERROR((F75/F87)*100,IF(F75+F87&lt;&gt;0,100,0))</f>
        <v>69.483686172325392</v>
      </c>
      <c r="G89" s="72">
        <f>IFERROR(((E89/F89)-1)*100,IF(E89+F89&lt;&gt;0,100,0))</f>
        <v>-0.31410420171537057</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96747586.800999999</v>
      </c>
      <c r="C97" s="106">
        <v>78231020.569999993</v>
      </c>
      <c r="D97" s="52">
        <f>B97-C97</f>
        <v>18516566.231000006</v>
      </c>
      <c r="E97" s="106">
        <v>5386238487.2510004</v>
      </c>
      <c r="F97" s="106">
        <v>3293956612.4710002</v>
      </c>
      <c r="G97" s="67">
        <f>E97-F97</f>
        <v>2092281874.7800002</v>
      </c>
    </row>
    <row r="98" spans="1:7" s="15" customFormat="1" ht="13.5" x14ac:dyDescent="0.2">
      <c r="A98" s="66" t="s">
        <v>88</v>
      </c>
      <c r="B98" s="53">
        <v>93394876.210999995</v>
      </c>
      <c r="C98" s="106">
        <v>77288430.311000004</v>
      </c>
      <c r="D98" s="52">
        <f>B98-C98</f>
        <v>16106445.899999991</v>
      </c>
      <c r="E98" s="106">
        <v>5350484393.3360004</v>
      </c>
      <c r="F98" s="106">
        <v>3254369467.7969999</v>
      </c>
      <c r="G98" s="67">
        <f>E98-F98</f>
        <v>2096114925.5390005</v>
      </c>
    </row>
    <row r="99" spans="1:7" s="15" customFormat="1" ht="12" x14ac:dyDescent="0.2">
      <c r="A99" s="68" t="s">
        <v>16</v>
      </c>
      <c r="B99" s="52">
        <f>B97-B98</f>
        <v>3352710.5900000036</v>
      </c>
      <c r="C99" s="52">
        <f>C97-C98</f>
        <v>942590.25899998844</v>
      </c>
      <c r="D99" s="69"/>
      <c r="E99" s="52">
        <f>E97-E98</f>
        <v>35754093.914999962</v>
      </c>
      <c r="F99" s="69">
        <f>F97-F98</f>
        <v>39587144.674000263</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35710437.420999996</v>
      </c>
      <c r="C102" s="106">
        <v>22705589.188999999</v>
      </c>
      <c r="D102" s="52">
        <f>B102-C102</f>
        <v>13004848.231999997</v>
      </c>
      <c r="E102" s="106">
        <v>1554608126.345</v>
      </c>
      <c r="F102" s="106">
        <v>1117942568.2550001</v>
      </c>
      <c r="G102" s="67">
        <f>E102-F102</f>
        <v>436665558.08999991</v>
      </c>
    </row>
    <row r="103" spans="1:7" s="15" customFormat="1" ht="13.5" x14ac:dyDescent="0.2">
      <c r="A103" s="66" t="s">
        <v>88</v>
      </c>
      <c r="B103" s="53">
        <v>39600760.471000001</v>
      </c>
      <c r="C103" s="106">
        <v>26083950.193</v>
      </c>
      <c r="D103" s="52">
        <f>B103-C103</f>
        <v>13516810.278000001</v>
      </c>
      <c r="E103" s="106">
        <v>1734536254.4779999</v>
      </c>
      <c r="F103" s="106">
        <v>1274404110.197</v>
      </c>
      <c r="G103" s="67">
        <f>E103-F103</f>
        <v>460132144.2809999</v>
      </c>
    </row>
    <row r="104" spans="1:7" s="25" customFormat="1" ht="12" x14ac:dyDescent="0.2">
      <c r="A104" s="68" t="s">
        <v>16</v>
      </c>
      <c r="B104" s="52">
        <f>B102-B103</f>
        <v>-3890323.0500000045</v>
      </c>
      <c r="C104" s="52">
        <f>C102-C103</f>
        <v>-3378361.0040000007</v>
      </c>
      <c r="D104" s="69"/>
      <c r="E104" s="52">
        <f>E102-E103</f>
        <v>-179928128.1329999</v>
      </c>
      <c r="F104" s="69">
        <f>F102-F103</f>
        <v>-156461541.94199991</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929.026351031187</v>
      </c>
      <c r="C111" s="108">
        <v>842.87642228548202</v>
      </c>
      <c r="D111" s="72">
        <f>IFERROR(((B111/C111)-1)*100,IF(B111+C111&lt;&gt;0,100,0))</f>
        <v>10.220944193943303</v>
      </c>
      <c r="E111" s="71"/>
      <c r="F111" s="107">
        <v>929.026351031187</v>
      </c>
      <c r="G111" s="107">
        <v>925.62137309317495</v>
      </c>
    </row>
    <row r="112" spans="1:7" s="15" customFormat="1" ht="12" x14ac:dyDescent="0.2">
      <c r="A112" s="66" t="s">
        <v>50</v>
      </c>
      <c r="B112" s="107">
        <v>914.32952269459395</v>
      </c>
      <c r="C112" s="108">
        <v>830.96975190911405</v>
      </c>
      <c r="D112" s="72">
        <f>IFERROR(((B112/C112)-1)*100,IF(B112+C112&lt;&gt;0,100,0))</f>
        <v>10.031625169744718</v>
      </c>
      <c r="E112" s="71"/>
      <c r="F112" s="107">
        <v>914.98701684794696</v>
      </c>
      <c r="G112" s="107">
        <v>912.43319235917704</v>
      </c>
    </row>
    <row r="113" spans="1:7" s="15" customFormat="1" ht="12" x14ac:dyDescent="0.2">
      <c r="A113" s="66" t="s">
        <v>51</v>
      </c>
      <c r="B113" s="107">
        <v>1016.09294917073</v>
      </c>
      <c r="C113" s="108">
        <v>902.33616517836799</v>
      </c>
      <c r="D113" s="72">
        <f>IFERROR(((B113/C113)-1)*100,IF(B113+C113&lt;&gt;0,100,0))</f>
        <v>12.606918394972588</v>
      </c>
      <c r="E113" s="71"/>
      <c r="F113" s="107">
        <v>1016.09294917073</v>
      </c>
      <c r="G113" s="107">
        <v>992.65903535137204</v>
      </c>
    </row>
    <row r="114" spans="1:7" s="25" customFormat="1" ht="12" x14ac:dyDescent="0.2">
      <c r="A114" s="68" t="s">
        <v>52</v>
      </c>
      <c r="B114" s="72"/>
      <c r="C114" s="71"/>
      <c r="D114" s="73"/>
      <c r="E114" s="71"/>
      <c r="F114" s="58"/>
      <c r="G114" s="58"/>
    </row>
    <row r="115" spans="1:7" s="15" customFormat="1" ht="12" x14ac:dyDescent="0.2">
      <c r="A115" s="66" t="s">
        <v>56</v>
      </c>
      <c r="B115" s="107">
        <v>702.54369769330901</v>
      </c>
      <c r="C115" s="108">
        <v>643.83409639987406</v>
      </c>
      <c r="D115" s="72">
        <f>IFERROR(((B115/C115)-1)*100,IF(B115+C115&lt;&gt;0,100,0))</f>
        <v>9.1187468358263857</v>
      </c>
      <c r="E115" s="71"/>
      <c r="F115" s="107">
        <v>704.16854967199197</v>
      </c>
      <c r="G115" s="107">
        <v>702.256671154797</v>
      </c>
    </row>
    <row r="116" spans="1:7" s="15" customFormat="1" ht="12" x14ac:dyDescent="0.2">
      <c r="A116" s="66" t="s">
        <v>57</v>
      </c>
      <c r="B116" s="107">
        <v>925.17277399995305</v>
      </c>
      <c r="C116" s="108">
        <v>841.39088998505599</v>
      </c>
      <c r="D116" s="72">
        <f>IFERROR(((B116/C116)-1)*100,IF(B116+C116&lt;&gt;0,100,0))</f>
        <v>9.9575458936078007</v>
      </c>
      <c r="E116" s="71"/>
      <c r="F116" s="107">
        <v>927.56110404588503</v>
      </c>
      <c r="G116" s="107">
        <v>925.17277399995305</v>
      </c>
    </row>
    <row r="117" spans="1:7" s="15" customFormat="1" ht="12" x14ac:dyDescent="0.2">
      <c r="A117" s="66" t="s">
        <v>59</v>
      </c>
      <c r="B117" s="107">
        <v>1066.47006310652</v>
      </c>
      <c r="C117" s="108">
        <v>964.45209276918104</v>
      </c>
      <c r="D117" s="72">
        <f>IFERROR(((B117/C117)-1)*100,IF(B117+C117&lt;&gt;0,100,0))</f>
        <v>10.577816265027762</v>
      </c>
      <c r="E117" s="71"/>
      <c r="F117" s="107">
        <v>1066.66775020046</v>
      </c>
      <c r="G117" s="107">
        <v>1064.2888506656</v>
      </c>
    </row>
    <row r="118" spans="1:7" s="15" customFormat="1" ht="12" x14ac:dyDescent="0.2">
      <c r="A118" s="66" t="s">
        <v>58</v>
      </c>
      <c r="B118" s="107">
        <v>978.86944814362096</v>
      </c>
      <c r="C118" s="108">
        <v>893.79566344294904</v>
      </c>
      <c r="D118" s="72">
        <f>IFERROR(((B118/C118)-1)*100,IF(B118+C118&lt;&gt;0,100,0))</f>
        <v>9.5182588347948673</v>
      </c>
      <c r="E118" s="71"/>
      <c r="F118" s="107">
        <v>978.86944814362096</v>
      </c>
      <c r="G118" s="107">
        <v>969.27382843104101</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14</v>
      </c>
      <c r="G126" s="72">
        <f>IFERROR(((E126/F126)-1)*100,IF(E126+F126&lt;&gt;0,100,0))</f>
        <v>-57.142857142857139</v>
      </c>
    </row>
    <row r="127" spans="1:7" s="15" customFormat="1" ht="12" x14ac:dyDescent="0.2">
      <c r="A127" s="66" t="s">
        <v>72</v>
      </c>
      <c r="B127" s="54">
        <v>158</v>
      </c>
      <c r="C127" s="53">
        <v>109</v>
      </c>
      <c r="D127" s="72">
        <f>IFERROR(((B127/C127)-1)*100,IF(B127+C127&lt;&gt;0,100,0))</f>
        <v>44.954128440366972</v>
      </c>
      <c r="E127" s="53">
        <v>18770</v>
      </c>
      <c r="F127" s="53">
        <v>13869</v>
      </c>
      <c r="G127" s="72">
        <f>IFERROR(((E127/F127)-1)*100,IF(E127+F127&lt;&gt;0,100,0))</f>
        <v>35.337803734948437</v>
      </c>
    </row>
    <row r="128" spans="1:7" s="15" customFormat="1" ht="12" x14ac:dyDescent="0.2">
      <c r="A128" s="66" t="s">
        <v>74</v>
      </c>
      <c r="B128" s="54">
        <v>1</v>
      </c>
      <c r="C128" s="53">
        <v>8</v>
      </c>
      <c r="D128" s="72">
        <f>IFERROR(((B128/C128)-1)*100,IF(B128+C128&lt;&gt;0,100,0))</f>
        <v>-87.5</v>
      </c>
      <c r="E128" s="53">
        <v>359</v>
      </c>
      <c r="F128" s="53">
        <v>395</v>
      </c>
      <c r="G128" s="72">
        <f>IFERROR(((E128/F128)-1)*100,IF(E128+F128&lt;&gt;0,100,0))</f>
        <v>-9.1139240506329156</v>
      </c>
    </row>
    <row r="129" spans="1:7" s="25" customFormat="1" ht="12" x14ac:dyDescent="0.2">
      <c r="A129" s="68" t="s">
        <v>34</v>
      </c>
      <c r="B129" s="69">
        <f>SUM(B126:B128)</f>
        <v>159</v>
      </c>
      <c r="C129" s="69">
        <f>SUM(C126:C128)</f>
        <v>117</v>
      </c>
      <c r="D129" s="72">
        <f>IFERROR(((B129/C129)-1)*100,IF(B129+C129&lt;&gt;0,100,0))</f>
        <v>35.897435897435905</v>
      </c>
      <c r="E129" s="69">
        <f>SUM(E126:E128)</f>
        <v>19135</v>
      </c>
      <c r="F129" s="69">
        <f>SUM(F126:F128)</f>
        <v>14278</v>
      </c>
      <c r="G129" s="72">
        <f>IFERROR(((E129/F129)-1)*100,IF(E129+F129&lt;&gt;0,100,0))</f>
        <v>34.01736937946491</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8</v>
      </c>
      <c r="C132" s="53">
        <v>0</v>
      </c>
      <c r="D132" s="72">
        <f>IFERROR(((B132/C132)-1)*100,IF(B132+C132&lt;&gt;0,100,0))</f>
        <v>100</v>
      </c>
      <c r="E132" s="53">
        <v>733</v>
      </c>
      <c r="F132" s="53">
        <v>208</v>
      </c>
      <c r="G132" s="72">
        <f>IFERROR(((E132/F132)-1)*100,IF(E132+F132&lt;&gt;0,100,0))</f>
        <v>252.40384615384616</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8</v>
      </c>
      <c r="C134" s="69">
        <f>SUM(C132:C133)</f>
        <v>0</v>
      </c>
      <c r="D134" s="72">
        <f>IFERROR(((B134/C134)-1)*100,IF(B134+C134&lt;&gt;0,100,0))</f>
        <v>100</v>
      </c>
      <c r="E134" s="69">
        <f>SUM(E132:E133)</f>
        <v>733</v>
      </c>
      <c r="F134" s="69">
        <f>SUM(F132:F133)</f>
        <v>208</v>
      </c>
      <c r="G134" s="72">
        <f>IFERROR(((E134/F134)-1)*100,IF(E134+F134&lt;&gt;0,100,0))</f>
        <v>252.40384615384616</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1252</v>
      </c>
      <c r="G137" s="72">
        <f>IFERROR(((E137/F137)-1)*100,IF(E137+F137&lt;&gt;0,100,0))</f>
        <v>-33.706070287539937</v>
      </c>
    </row>
    <row r="138" spans="1:7" s="15" customFormat="1" ht="12" x14ac:dyDescent="0.2">
      <c r="A138" s="66" t="s">
        <v>72</v>
      </c>
      <c r="B138" s="54">
        <v>30003</v>
      </c>
      <c r="C138" s="53">
        <v>60295</v>
      </c>
      <c r="D138" s="72">
        <f>IFERROR(((B138/C138)-1)*100,IF(B138+C138&lt;&gt;0,100,0))</f>
        <v>-50.239655029438588</v>
      </c>
      <c r="E138" s="53">
        <v>15968015</v>
      </c>
      <c r="F138" s="53">
        <v>13657088</v>
      </c>
      <c r="G138" s="72">
        <f>IFERROR(((E138/F138)-1)*100,IF(E138+F138&lt;&gt;0,100,0))</f>
        <v>16.921081565850638</v>
      </c>
    </row>
    <row r="139" spans="1:7" s="15" customFormat="1" ht="12" x14ac:dyDescent="0.2">
      <c r="A139" s="66" t="s">
        <v>74</v>
      </c>
      <c r="B139" s="54">
        <v>2</v>
      </c>
      <c r="C139" s="53">
        <v>53</v>
      </c>
      <c r="D139" s="72">
        <f>IFERROR(((B139/C139)-1)*100,IF(B139+C139&lt;&gt;0,100,0))</f>
        <v>-96.226415094339629</v>
      </c>
      <c r="E139" s="53">
        <v>15576</v>
      </c>
      <c r="F139" s="53">
        <v>16509</v>
      </c>
      <c r="G139" s="72">
        <f>IFERROR(((E139/F139)-1)*100,IF(E139+F139&lt;&gt;0,100,0))</f>
        <v>-5.6514628384517485</v>
      </c>
    </row>
    <row r="140" spans="1:7" s="15" customFormat="1" ht="12" x14ac:dyDescent="0.2">
      <c r="A140" s="68" t="s">
        <v>34</v>
      </c>
      <c r="B140" s="69">
        <f>SUM(B137:B139)</f>
        <v>30005</v>
      </c>
      <c r="C140" s="69">
        <f>SUM(C137:C139)</f>
        <v>60348</v>
      </c>
      <c r="D140" s="72">
        <f>IFERROR(((B140/C140)-1)*100,IF(B140+C140&lt;&gt;0,100,0))</f>
        <v>-50.280042420627026</v>
      </c>
      <c r="E140" s="69">
        <f>SUM(E137:E139)</f>
        <v>15984421</v>
      </c>
      <c r="F140" s="69">
        <f>SUM(F137:F139)</f>
        <v>13674849</v>
      </c>
      <c r="G140" s="72">
        <f>IFERROR(((E140/F140)-1)*100,IF(E140+F140&lt;&gt;0,100,0))</f>
        <v>16.889195632068766</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8500</v>
      </c>
      <c r="C143" s="53">
        <v>0</v>
      </c>
      <c r="D143" s="72">
        <f>IFERROR(((B143/C143)-1)*100,)</f>
        <v>0</v>
      </c>
      <c r="E143" s="53">
        <v>507016</v>
      </c>
      <c r="F143" s="53">
        <v>225063</v>
      </c>
      <c r="G143" s="72">
        <f>IFERROR(((E143/F143)-1)*100,)</f>
        <v>125.27736678174554</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8500</v>
      </c>
      <c r="C145" s="69">
        <f>SUM(C143:C144)</f>
        <v>0</v>
      </c>
      <c r="D145" s="72">
        <f>IFERROR(((B145/C145)-1)*100,)</f>
        <v>0</v>
      </c>
      <c r="E145" s="69">
        <f>SUM(E143:E144)</f>
        <v>507016</v>
      </c>
      <c r="F145" s="69">
        <f>SUM(F143:F144)</f>
        <v>225063</v>
      </c>
      <c r="G145" s="72">
        <f>IFERROR(((E145/F145)-1)*100,)</f>
        <v>125.27736678174554</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28990.319500000001</v>
      </c>
      <c r="G148" s="72">
        <f>IFERROR(((E148/F148)-1)*100,IF(E148+F148&lt;&gt;0,100,0))</f>
        <v>-34.189212712885073</v>
      </c>
    </row>
    <row r="149" spans="1:7" x14ac:dyDescent="0.2">
      <c r="A149" s="66" t="s">
        <v>72</v>
      </c>
      <c r="B149" s="54">
        <v>2763442.2038099999</v>
      </c>
      <c r="C149" s="53">
        <v>5142172.3367299996</v>
      </c>
      <c r="D149" s="72">
        <f>IFERROR(((B149/C149)-1)*100,IF(B149+C149&lt;&gt;0,100,0))</f>
        <v>-46.259245648555556</v>
      </c>
      <c r="E149" s="53">
        <v>1385291024.07933</v>
      </c>
      <c r="F149" s="53">
        <v>1204116584.5440199</v>
      </c>
      <c r="G149" s="72">
        <f>IFERROR(((E149/F149)-1)*100,IF(E149+F149&lt;&gt;0,100,0))</f>
        <v>15.046253980790226</v>
      </c>
    </row>
    <row r="150" spans="1:7" x14ac:dyDescent="0.2">
      <c r="A150" s="66" t="s">
        <v>74</v>
      </c>
      <c r="B150" s="54">
        <v>18432.96</v>
      </c>
      <c r="C150" s="53">
        <v>256533.2</v>
      </c>
      <c r="D150" s="72">
        <f>IFERROR(((B150/C150)-1)*100,IF(B150+C150&lt;&gt;0,100,0))</f>
        <v>-92.814590859974459</v>
      </c>
      <c r="E150" s="53">
        <v>102829550.84</v>
      </c>
      <c r="F150" s="53">
        <v>107440875.7</v>
      </c>
      <c r="G150" s="72">
        <f>IFERROR(((E150/F150)-1)*100,IF(E150+F150&lt;&gt;0,100,0))</f>
        <v>-4.2919650737731292</v>
      </c>
    </row>
    <row r="151" spans="1:7" s="15" customFormat="1" ht="12" x14ac:dyDescent="0.2">
      <c r="A151" s="68" t="s">
        <v>34</v>
      </c>
      <c r="B151" s="69">
        <f>SUM(B148:B150)</f>
        <v>2781875.1638099998</v>
      </c>
      <c r="C151" s="69">
        <f>SUM(C148:C150)</f>
        <v>5398705.5367299998</v>
      </c>
      <c r="D151" s="72">
        <f>IFERROR(((B151/C151)-1)*100,IF(B151+C151&lt;&gt;0,100,0))</f>
        <v>-48.471441072613416</v>
      </c>
      <c r="E151" s="69">
        <f>SUM(E148:E150)</f>
        <v>1488139653.6768298</v>
      </c>
      <c r="F151" s="69">
        <f>SUM(F148:F150)</f>
        <v>1311586450.56352</v>
      </c>
      <c r="G151" s="72">
        <f>IFERROR(((E151/F151)-1)*100,IF(E151+F151&lt;&gt;0,100,0))</f>
        <v>13.461042010418311</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7267.5</v>
      </c>
      <c r="C154" s="53">
        <v>0</v>
      </c>
      <c r="D154" s="72">
        <f>IFERROR(((B154/C154)-1)*100,IF(B154+C154&lt;&gt;0,100,0))</f>
        <v>100</v>
      </c>
      <c r="E154" s="53">
        <v>582180.34377180005</v>
      </c>
      <c r="F154" s="53">
        <v>434532.70405</v>
      </c>
      <c r="G154" s="72">
        <f>IFERROR(((E154/F154)-1)*100,IF(E154+F154&lt;&gt;0,100,0))</f>
        <v>33.978487314227749</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7267.5</v>
      </c>
      <c r="C156" s="69">
        <f>SUM(C154:C155)</f>
        <v>0</v>
      </c>
      <c r="D156" s="72">
        <f>IFERROR(((B156/C156)-1)*100,IF(B156+C156&lt;&gt;0,100,0))</f>
        <v>100</v>
      </c>
      <c r="E156" s="69">
        <f>SUM(E154:E155)</f>
        <v>582180.34377180005</v>
      </c>
      <c r="F156" s="69">
        <f>SUM(F154:F155)</f>
        <v>434532.70405</v>
      </c>
      <c r="G156" s="72">
        <f>IFERROR(((E156/F156)-1)*100,IF(E156+F156&lt;&gt;0,100,0))</f>
        <v>33.978487314227749</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1397681</v>
      </c>
      <c r="C160" s="53">
        <v>1432145</v>
      </c>
      <c r="D160" s="72">
        <f>IFERROR(((B160/C160)-1)*100,IF(B160+C160&lt;&gt;0,100,0))</f>
        <v>-2.4064602397103618</v>
      </c>
      <c r="E160" s="65"/>
      <c r="F160" s="65"/>
      <c r="G160" s="52"/>
    </row>
    <row r="161" spans="1:7" s="15" customFormat="1" ht="12" x14ac:dyDescent="0.2">
      <c r="A161" s="66" t="s">
        <v>74</v>
      </c>
      <c r="B161" s="54">
        <v>1431</v>
      </c>
      <c r="C161" s="53">
        <v>1646</v>
      </c>
      <c r="D161" s="72">
        <f>IFERROR(((B161/C161)-1)*100,IF(B161+C161&lt;&gt;0,100,0))</f>
        <v>-13.061968408262459</v>
      </c>
      <c r="E161" s="65"/>
      <c r="F161" s="65"/>
      <c r="G161" s="52"/>
    </row>
    <row r="162" spans="1:7" s="25" customFormat="1" ht="12" x14ac:dyDescent="0.2">
      <c r="A162" s="68" t="s">
        <v>34</v>
      </c>
      <c r="B162" s="69">
        <f>SUM(B159:B161)</f>
        <v>1399112</v>
      </c>
      <c r="C162" s="69">
        <f>SUM(C159:C161)</f>
        <v>1434206</v>
      </c>
      <c r="D162" s="72">
        <f>IFERROR(((B162/C162)-1)*100,IF(B162+C162&lt;&gt;0,100,0))</f>
        <v>-2.4469288233350039</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164499</v>
      </c>
      <c r="C165" s="53">
        <v>21345</v>
      </c>
      <c r="D165" s="72">
        <f>IFERROR(((B165/C165)-1)*100,IF(B165+C165&lt;&gt;0,100,0))</f>
        <v>670.66760365425159</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164499</v>
      </c>
      <c r="C167" s="69">
        <f>SUM(C165:C166)</f>
        <v>21345</v>
      </c>
      <c r="D167" s="72">
        <f>IFERROR(((B167/C167)-1)*100,IF(B167+C167&lt;&gt;0,100,0))</f>
        <v>670.66760365425159</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28886</v>
      </c>
      <c r="C175" s="87">
        <v>22956</v>
      </c>
      <c r="D175" s="72">
        <f>IFERROR(((B175/C175)-1)*100,IF(B175+C175&lt;&gt;0,100,0))</f>
        <v>25.83202648545042</v>
      </c>
      <c r="E175" s="87">
        <v>1281662</v>
      </c>
      <c r="F175" s="87">
        <v>1041872</v>
      </c>
      <c r="G175" s="72">
        <f>IFERROR(((E175/F175)-1)*100,IF(E175+F175&lt;&gt;0,100,0))</f>
        <v>23.015303223428596</v>
      </c>
    </row>
    <row r="176" spans="1:7" x14ac:dyDescent="0.2">
      <c r="A176" s="66" t="s">
        <v>32</v>
      </c>
      <c r="B176" s="86">
        <v>169280</v>
      </c>
      <c r="C176" s="87">
        <v>159884</v>
      </c>
      <c r="D176" s="72">
        <f t="shared" ref="D176:D178" si="5">IFERROR(((B176/C176)-1)*100,IF(B176+C176&lt;&gt;0,100,0))</f>
        <v>5.8767606514723125</v>
      </c>
      <c r="E176" s="87">
        <v>6834632</v>
      </c>
      <c r="F176" s="87">
        <v>6498148</v>
      </c>
      <c r="G176" s="72">
        <f>IFERROR(((E176/F176)-1)*100,IF(E176+F176&lt;&gt;0,100,0))</f>
        <v>5.1781522981624972</v>
      </c>
    </row>
    <row r="177" spans="1:7" x14ac:dyDescent="0.2">
      <c r="A177" s="66" t="s">
        <v>92</v>
      </c>
      <c r="B177" s="86">
        <v>64980801.254709996</v>
      </c>
      <c r="C177" s="87">
        <v>71564106.786083996</v>
      </c>
      <c r="D177" s="72">
        <f t="shared" si="5"/>
        <v>-9.1991723603181423</v>
      </c>
      <c r="E177" s="87">
        <v>2723042981.5126901</v>
      </c>
      <c r="F177" s="87">
        <v>2830541858.4689798</v>
      </c>
      <c r="G177" s="72">
        <f>IFERROR(((E177/F177)-1)*100,IF(E177+F177&lt;&gt;0,100,0))</f>
        <v>-3.7978197225613575</v>
      </c>
    </row>
    <row r="178" spans="1:7" x14ac:dyDescent="0.2">
      <c r="A178" s="66" t="s">
        <v>93</v>
      </c>
      <c r="B178" s="86">
        <v>222346</v>
      </c>
      <c r="C178" s="87">
        <v>211480</v>
      </c>
      <c r="D178" s="72">
        <f t="shared" si="5"/>
        <v>5.1380745224134605</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834</v>
      </c>
      <c r="C181" s="87">
        <v>1278</v>
      </c>
      <c r="D181" s="72">
        <f t="shared" ref="D181:D184" si="6">IFERROR(((B181/C181)-1)*100,IF(B181+C181&lt;&gt;0,100,0))</f>
        <v>-34.741784037558688</v>
      </c>
      <c r="E181" s="87">
        <v>34100</v>
      </c>
      <c r="F181" s="87">
        <v>39292</v>
      </c>
      <c r="G181" s="72">
        <f t="shared" ref="G181" si="7">IFERROR(((E181/F181)-1)*100,IF(E181+F181&lt;&gt;0,100,0))</f>
        <v>-13.213885778275481</v>
      </c>
    </row>
    <row r="182" spans="1:7" x14ac:dyDescent="0.2">
      <c r="A182" s="66" t="s">
        <v>32</v>
      </c>
      <c r="B182" s="86">
        <v>8932</v>
      </c>
      <c r="C182" s="87">
        <v>21754</v>
      </c>
      <c r="D182" s="72">
        <f t="shared" si="6"/>
        <v>-58.940884435046428</v>
      </c>
      <c r="E182" s="87">
        <v>405382</v>
      </c>
      <c r="F182" s="87">
        <v>549666</v>
      </c>
      <c r="G182" s="72">
        <f t="shared" ref="G182" si="8">IFERROR(((E182/F182)-1)*100,IF(E182+F182&lt;&gt;0,100,0))</f>
        <v>-26.249395087198412</v>
      </c>
    </row>
    <row r="183" spans="1:7" x14ac:dyDescent="0.2">
      <c r="A183" s="66" t="s">
        <v>92</v>
      </c>
      <c r="B183" s="86">
        <v>239674.43987999999</v>
      </c>
      <c r="C183" s="87">
        <v>304888.59587999998</v>
      </c>
      <c r="D183" s="72">
        <f t="shared" si="6"/>
        <v>-21.389503209122129</v>
      </c>
      <c r="E183" s="87">
        <v>5500736.2771199998</v>
      </c>
      <c r="F183" s="87">
        <v>10442712.897679999</v>
      </c>
      <c r="G183" s="72">
        <f t="shared" ref="G183" si="9">IFERROR(((E183/F183)-1)*100,IF(E183+F183&lt;&gt;0,100,0))</f>
        <v>-47.324643212760655</v>
      </c>
    </row>
    <row r="184" spans="1:7" x14ac:dyDescent="0.2">
      <c r="A184" s="66" t="s">
        <v>93</v>
      </c>
      <c r="B184" s="86">
        <v>60226</v>
      </c>
      <c r="C184" s="87">
        <v>96222</v>
      </c>
      <c r="D184" s="72">
        <f t="shared" si="6"/>
        <v>-37.409324270956745</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2023-12-11T07:02:11Z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