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c:\temp\"/>
    </mc:Choice>
  </mc:AlternateContent>
  <xr:revisionPtr revIDLastSave="0" documentId="8_{BD81A5F6-6F95-48BD-926A-77D2A62AF742}" xr6:coauthVersionLast="47" xr6:coauthVersionMax="47" xr10:uidLastSave="{00000000-0000-0000-0000-000000000000}"/>
  <bookViews>
    <workbookView minimized="1" xWindow="0" yWindow="1560" windowWidth="15360" windowHeight="936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<sst xmlns="http://schemas.openxmlformats.org/spreadsheetml/2006/main" count="270" uniqueCount="102">
  <si>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</si>
  <si>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</si>
  <si>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</si>
  <si>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</si>
  <si>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</si>
  <si>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</si>
  <si>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</si>
  <si>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</si>
  <si>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</si>
  <si>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</si>
  <si>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</si>
  <si>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</si>
  <si>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</si>
  <si>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</si>
  <si>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</si>
  <si>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</si>
  <si>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</si>
  <si>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</si>
  <si>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</si>
  <si>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</si>
  <si>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</si>
  <si>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</si>
  <si>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</si>
  <si>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</si>
  <si>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</si>
  <si>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</si>
  <si>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</si>
  <si>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</si>
  <si>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</si>
  <si>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</si>
  <si>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</si>
  <si>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</si>
  <si>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</si>
  <si>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</si>
  <si>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</si>
  <si>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</si>
  <si>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</si>
  <si>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</si>
  <si>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</si>
  <si>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</si>
  <si>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</si>
  <si>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</si>
  <si>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</si>
  <si>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</si>
  <si>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</si>
  <si>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</si>
  <si>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</si>
  <si>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</si>
  <si>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</si>
  <si>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</si>
  <si>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</si>
  <si>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</si>
  <si>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</si>
  <si>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</si>
  <si>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</si>
  <si>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</si>
  <si>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</si>
  <si>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</si>
  <si>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</si>
  <si>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</si>
  <si>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</si>
  <si>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</si>
  <si>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</si>
  <si>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</si>
  <si>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</si>
  <si>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</si>
  <si>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</si>
  <si>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</si>
  <si>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</si>
  <si>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</si>
  <si>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</si>
  <si>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</si>
  <si>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</si>
  <si>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</si>
  <si>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</si>
  <si>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</si>
  <si>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</si>
  <si>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</si>
  <si>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</si>
  <si>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</si>
  <si>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</si>
  <si>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</si>
  <si>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</si>
  <si>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</si>
  <si>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</si>
  <si>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</si>
  <si>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</si>
  <si>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</si>
  <si>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</si>
  <si>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</si>
  <si>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</si>
  <si>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</si>
  <si>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</si>
  <si>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</si>
  <si>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</si>
  <si>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</si>
  <si>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</si>
  <si>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</si>
  <si>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</si>
  <si>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14 December 2023</t>
  </si>
  <si>
    <t>14.12.2023</t>
  </si>
  <si>
    <t>15.12.2022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</si>
</sst>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140"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2118365</v>
      </c>
      <c r="C11" s="54">
        <v>1263329</v>
      </c>
      <c r="D11" s="72">
        <f>IFERROR(((B11/C11)-1)*100,IF(B11+C11&lt;&gt;0,100,0))</f>
        <v>67.681182019885554</v>
      </c>
      <c r="E11" s="54">
        <v>78783880</v>
      </c>
      <c r="F11" s="54">
        <v>79198663</v>
      </c>
      <c r="G11" s="72">
        <f>IFERROR(((E11/F11)-1)*100,IF(E11+F11&lt;&gt;0,100,0))</f>
        <v>-0.52372475025240783</v>
      </c>
    </row>
    <row r="12" spans="1:7" s="15" customFormat="1" ht="12" x14ac:dyDescent="0.2">
      <c r="A12" s="51" t="s">
        <v>9</v>
      </c>
      <c r="B12" s="54">
        <v>1585120.237</v>
      </c>
      <c r="C12" s="54">
        <v>1740408.655</v>
      </c>
      <c r="D12" s="72">
        <f>IFERROR(((B12/C12)-1)*100,IF(B12+C12&lt;&gt;0,100,0))</f>
        <v>-8.9225261868167483</v>
      </c>
      <c r="E12" s="54">
        <v>74109445.450000003</v>
      </c>
      <c r="F12" s="54">
        <v>79986180.290000007</v>
      </c>
      <c r="G12" s="72">
        <f>IFERROR(((E12/F12)-1)*100,IF(E12+F12&lt;&gt;0,100,0))</f>
        <v>-7.3471877500502654</v>
      </c>
    </row>
    <row r="13" spans="1:7" s="15" customFormat="1" ht="12" x14ac:dyDescent="0.2">
      <c r="A13" s="51" t="s">
        <v>10</v>
      </c>
      <c r="B13" s="54">
        <v>119099112.67091399</v>
      </c>
      <c r="C13" s="54">
        <v>136614658.791969</v>
      </c>
      <c r="D13" s="72">
        <f>IFERROR(((B13/C13)-1)*100,IF(B13+C13&lt;&gt;0,100,0))</f>
        <v>-12.821132282537073</v>
      </c>
      <c r="E13" s="54">
        <v>5188796229.6957197</v>
      </c>
      <c r="F13" s="54">
        <v>5796234019.2311001</v>
      </c>
      <c r="G13" s="72">
        <f>IFERROR(((E13/F13)-1)*100,IF(E13+F13&lt;&gt;0,100,0))</f>
        <v>-10.479869990065726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322</v>
      </c>
      <c r="C16" s="54">
        <v>271</v>
      </c>
      <c r="D16" s="72">
        <f>IFERROR(((B16/C16)-1)*100,IF(B16+C16&lt;&gt;0,100,0))</f>
        <v>18.819188191881906</v>
      </c>
      <c r="E16" s="54">
        <v>18354</v>
      </c>
      <c r="F16" s="54">
        <v>19694</v>
      </c>
      <c r="G16" s="72">
        <f>IFERROR(((E16/F16)-1)*100,IF(E16+F16&lt;&gt;0,100,0))</f>
        <v>-6.8041027724179965</v>
      </c>
    </row>
    <row r="17" spans="1:7" s="15" customFormat="1" ht="12" x14ac:dyDescent="0.2">
      <c r="A17" s="51" t="s">
        <v>9</v>
      </c>
      <c r="B17" s="54">
        <v>138151.19500000001</v>
      </c>
      <c r="C17" s="54">
        <v>131776.90700000001</v>
      </c>
      <c r="D17" s="72">
        <f>IFERROR(((B17/C17)-1)*100,IF(B17+C17&lt;&gt;0,100,0))</f>
        <v>4.837181373516386</v>
      </c>
      <c r="E17" s="54">
        <v>8052258.0659999996</v>
      </c>
      <c r="F17" s="54">
        <v>8183536.5020000003</v>
      </c>
      <c r="G17" s="72">
        <f>IFERROR(((E17/F17)-1)*100,IF(E17+F17&lt;&gt;0,100,0))</f>
        <v>-1.6041773134135462</v>
      </c>
    </row>
    <row r="18" spans="1:7" s="15" customFormat="1" ht="12" x14ac:dyDescent="0.2">
      <c r="A18" s="51" t="s">
        <v>10</v>
      </c>
      <c r="B18" s="54">
        <v>8021528.1631845003</v>
      </c>
      <c r="C18" s="54">
        <v>10799105.8870096</v>
      </c>
      <c r="D18" s="72">
        <f>IFERROR(((B18/C18)-1)*100,IF(B18+C18&lt;&gt;0,100,0))</f>
        <v>-25.720441607728727</v>
      </c>
      <c r="E18" s="54">
        <v>459474914.794554</v>
      </c>
      <c r="F18" s="54">
        <v>554202022.13512301</v>
      </c>
      <c r="G18" s="72">
        <f>IFERROR(((E18/F18)-1)*100,IF(E18+F18&lt;&gt;0,100,0))</f>
        <v>-17.092522862984627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16138612.366590001</v>
      </c>
      <c r="C24" s="53">
        <v>15047835.91938</v>
      </c>
      <c r="D24" s="52">
        <f>B24-C24</f>
        <v>1090776.4472100008</v>
      </c>
      <c r="E24" s="54">
        <v>726944611.88810003</v>
      </c>
      <c r="F24" s="54">
        <v>893187511.57406998</v>
      </c>
      <c r="G24" s="52">
        <f>E24-F24</f>
        <v>-166242899.68596995</v>
      </c>
    </row>
    <row r="25" spans="1:7" s="15" customFormat="1" ht="12" x14ac:dyDescent="0.2">
      <c r="A25" s="55" t="s">
        <v>15</v>
      </c>
      <c r="B25" s="53">
        <v>25157105.347429998</v>
      </c>
      <c r="C25" s="53">
        <v>19074850.529210001</v>
      </c>
      <c r="D25" s="52">
        <f>B25-C25</f>
        <v>6082254.818219997</v>
      </c>
      <c r="E25" s="54">
        <v>855709613.7141</v>
      </c>
      <c r="F25" s="54">
        <v>976612481.45326996</v>
      </c>
      <c r="G25" s="52">
        <f>E25-F25</f>
        <v>-120902867.73916996</v>
      </c>
    </row>
    <row r="26" spans="1:7" s="25" customFormat="1" ht="12" x14ac:dyDescent="0.2">
      <c r="A26" s="56" t="s">
        <v>16</v>
      </c>
      <c r="B26" s="57">
        <f>B24-B25</f>
        <v>-9018492.9808399975</v>
      </c>
      <c r="C26" s="57">
        <f>C24-C25</f>
        <v>-4027014.6098300014</v>
      </c>
      <c r="D26" s="57"/>
      <c r="E26" s="57">
        <f>E24-E25</f>
        <v>-128765001.82599998</v>
      </c>
      <c r="F26" s="57">
        <f>F24-F25</f>
        <v>-83424969.879199982</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75289.863578379998</v>
      </c>
      <c r="C33" s="103">
        <v>72989.339494169995</v>
      </c>
      <c r="D33" s="72">
        <f t="shared" ref="D33:D42" si="0">IFERROR(((B33/C33)-1)*100,IF(B33+C33&lt;&gt;0,100,0))</f>
        <v>3.1518631352921878</v>
      </c>
      <c r="E33" s="51"/>
      <c r="F33" s="103">
        <v>75572.039999999994</v>
      </c>
      <c r="G33" s="103">
        <v>72337.070000000007</v>
      </c>
    </row>
    <row r="34" spans="1:7" s="15" customFormat="1" ht="12" x14ac:dyDescent="0.2">
      <c r="A34" s="51" t="s">
        <v>23</v>
      </c>
      <c r="B34" s="103">
        <v>77045.676980079996</v>
      </c>
      <c r="C34" s="103">
        <v>76602.840054949993</v>
      </c>
      <c r="D34" s="72">
        <f t="shared" si="0"/>
        <v>0.5780946565588696</v>
      </c>
      <c r="E34" s="51"/>
      <c r="F34" s="103">
        <v>77469.22</v>
      </c>
      <c r="G34" s="103">
        <v>73892.960000000006</v>
      </c>
    </row>
    <row r="35" spans="1:7" s="15" customFormat="1" ht="12" x14ac:dyDescent="0.2">
      <c r="A35" s="51" t="s">
        <v>24</v>
      </c>
      <c r="B35" s="103">
        <v>70597.323859199998</v>
      </c>
      <c r="C35" s="103">
        <v>68084.182409360001</v>
      </c>
      <c r="D35" s="72">
        <f t="shared" si="0"/>
        <v>3.6912265975812097</v>
      </c>
      <c r="E35" s="51"/>
      <c r="F35" s="103">
        <v>70785.899999999994</v>
      </c>
      <c r="G35" s="103">
        <v>68913.23</v>
      </c>
    </row>
    <row r="36" spans="1:7" s="15" customFormat="1" ht="12" x14ac:dyDescent="0.2">
      <c r="A36" s="51" t="s">
        <v>25</v>
      </c>
      <c r="B36" s="103">
        <v>69154.733742380005</v>
      </c>
      <c r="C36" s="103">
        <v>66897.110355309997</v>
      </c>
      <c r="D36" s="72">
        <f t="shared" si="0"/>
        <v>3.3747696650559655</v>
      </c>
      <c r="E36" s="51"/>
      <c r="F36" s="103">
        <v>69460.89</v>
      </c>
      <c r="G36" s="103">
        <v>66171.759999999995</v>
      </c>
    </row>
    <row r="37" spans="1:7" s="15" customFormat="1" ht="12" x14ac:dyDescent="0.2">
      <c r="A37" s="51" t="s">
        <v>79</v>
      </c>
      <c r="B37" s="103">
        <v>54107.59172176</v>
      </c>
      <c r="C37" s="103">
        <v>70868.162674559993</v>
      </c>
      <c r="D37" s="72">
        <f t="shared" si="0"/>
        <v>-23.650353445407791</v>
      </c>
      <c r="E37" s="51"/>
      <c r="F37" s="103">
        <v>54423</v>
      </c>
      <c r="G37" s="103">
        <v>50258.91</v>
      </c>
    </row>
    <row r="38" spans="1:7" s="15" customFormat="1" ht="12" x14ac:dyDescent="0.2">
      <c r="A38" s="51" t="s">
        <v>26</v>
      </c>
      <c r="B38" s="103">
        <v>105333.97549180999</v>
      </c>
      <c r="C38" s="103">
        <v>91085.743550739993</v>
      </c>
      <c r="D38" s="72">
        <f t="shared" si="0"/>
        <v>15.642658648477648</v>
      </c>
      <c r="E38" s="51"/>
      <c r="F38" s="103">
        <v>105859</v>
      </c>
      <c r="G38" s="103">
        <v>102910.66</v>
      </c>
    </row>
    <row r="39" spans="1:7" s="15" customFormat="1" ht="12" x14ac:dyDescent="0.2">
      <c r="A39" s="51" t="s">
        <v>27</v>
      </c>
      <c r="B39" s="103">
        <v>17331.999083859999</v>
      </c>
      <c r="C39" s="103">
        <v>15157.29247423</v>
      </c>
      <c r="D39" s="72">
        <f t="shared" si="0"/>
        <v>14.347592839073165</v>
      </c>
      <c r="E39" s="51"/>
      <c r="F39" s="103">
        <v>17394.509999999998</v>
      </c>
      <c r="G39" s="103">
        <v>16442.87</v>
      </c>
    </row>
    <row r="40" spans="1:7" s="15" customFormat="1" ht="12" x14ac:dyDescent="0.2">
      <c r="A40" s="51" t="s">
        <v>28</v>
      </c>
      <c r="B40" s="103">
        <v>105069.17315554</v>
      </c>
      <c r="C40" s="103">
        <v>90110.111565700005</v>
      </c>
      <c r="D40" s="72">
        <f t="shared" si="0"/>
        <v>16.60086901449813</v>
      </c>
      <c r="E40" s="51"/>
      <c r="F40" s="103">
        <v>105509.22</v>
      </c>
      <c r="G40" s="103">
        <v>101348.23</v>
      </c>
    </row>
    <row r="41" spans="1:7" s="15" customFormat="1" ht="12" x14ac:dyDescent="0.2">
      <c r="A41" s="51" t="s">
        <v>29</v>
      </c>
      <c r="B41" s="59"/>
      <c r="C41" s="59"/>
      <c r="D41" s="72">
        <f t="shared" si="0"/>
        <v>0</v>
      </c>
      <c r="E41" s="51"/>
      <c r="F41" s="59"/>
      <c r="G41" s="59"/>
    </row>
    <row r="42" spans="1:7" s="15" customFormat="1" ht="12" x14ac:dyDescent="0.2">
      <c r="A42" s="51" t="s">
        <v>78</v>
      </c>
      <c r="B42" s="103">
        <v>672.79654262999998</v>
      </c>
      <c r="C42" s="103">
        <v>1041.12720098</v>
      </c>
      <c r="D42" s="72">
        <f t="shared" si="0"/>
        <v>-35.37806504366565</v>
      </c>
      <c r="E42" s="51"/>
      <c r="F42" s="103">
        <v>684.28</v>
      </c>
      <c r="G42" s="103">
        <v>664.14</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18663.662019585299</v>
      </c>
      <c r="D48" s="59"/>
      <c r="E48" s="104">
        <v>21602.986719720298</v>
      </c>
      <c r="F48" s="59"/>
      <c r="G48" s="72">
        <f>IFERROR(((C48/E48)-1)*100,IF(C48+E48&lt;&gt;0,100,0))</f>
        <v>-13.606103351680698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1044</v>
      </c>
      <c r="D54" s="62"/>
      <c r="E54" s="105">
        <v>442891</v>
      </c>
      <c r="F54" s="105">
        <v>38268794.289999999</v>
      </c>
      <c r="G54" s="105">
        <v>7499274.432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4900</v>
      </c>
      <c r="C68" s="53">
        <v>4369</v>
      </c>
      <c r="D68" s="72">
        <f>IFERROR(((B68/C68)-1)*100,IF(B68+C68&lt;&gt;0,100,0))</f>
        <v>12.153810940718701</v>
      </c>
      <c r="E68" s="53">
        <v>321448</v>
      </c>
      <c r="F68" s="53">
        <v>327553</v>
      </c>
      <c r="G68" s="72">
        <f>IFERROR(((E68/F68)-1)*100,IF(E68+F68&lt;&gt;0,100,0))</f>
        <v>-1.8638205114897444</v>
      </c>
    </row>
    <row r="69" spans="1:7" s="15" customFormat="1" ht="12" x14ac:dyDescent="0.2">
      <c r="A69" s="66" t="s">
        <v>54</v>
      </c>
      <c r="B69" s="54">
        <v>185148555.986</v>
      </c>
      <c r="C69" s="53">
        <v>124991380.29899999</v>
      </c>
      <c r="D69" s="72">
        <f>IFERROR(((B69/C69)-1)*100,IF(B69+C69&lt;&gt;0,100,0))</f>
        <v>48.129059414412524</v>
      </c>
      <c r="E69" s="53">
        <v>12085226268.677</v>
      </c>
      <c r="F69" s="53">
        <v>9894392558.6809998</v>
      </c>
      <c r="G69" s="72">
        <f>IFERROR(((E69/F69)-1)*100,IF(E69+F69&lt;&gt;0,100,0))</f>
        <v>22.142174944068071</v>
      </c>
    </row>
    <row r="70" spans="1:7" s="15" customFormat="1" ht="12" x14ac:dyDescent="0.2">
      <c r="A70" s="66" t="s">
        <v>55</v>
      </c>
      <c r="B70" s="54">
        <v>162676698.10881999</v>
      </c>
      <c r="C70" s="53">
        <v>114531351.55697</v>
      </c>
      <c r="D70" s="72">
        <f>IFERROR(((B70/C70)-1)*100,IF(B70+C70&lt;&gt;0,100,0))</f>
        <v>42.036827381628882</v>
      </c>
      <c r="E70" s="53">
        <v>10850208216.6054</v>
      </c>
      <c r="F70" s="53">
        <v>9418686300.8134003</v>
      </c>
      <c r="G70" s="72">
        <f>IFERROR(((E70/F70)-1)*100,IF(E70+F70&lt;&gt;0,100,0))</f>
        <v>15.198742903969254</v>
      </c>
    </row>
    <row r="71" spans="1:7" s="15" customFormat="1" ht="12" x14ac:dyDescent="0.2">
      <c r="A71" s="66" t="s">
        <v>94</v>
      </c>
      <c r="B71" s="72">
        <f>IFERROR(B69/B68/1000,)</f>
        <v>37.785419588979593</v>
      </c>
      <c r="C71" s="72">
        <f>IFERROR(C69/C68/1000,)</f>
        <v>28.608693133211261</v>
      </c>
      <c r="D71" s="72">
        <f>IFERROR(((B71/C71)-1)*100,IF(B71+C71&lt;&gt;0,100,0))</f>
        <v>32.076706241136385</v>
      </c>
      <c r="E71" s="72">
        <f>IFERROR(E69/E68/1000,)</f>
        <v>37.596209242791993</v>
      </c>
      <c r="F71" s="72">
        <f>IFERROR(F69/F68/1000,)</f>
        <v>30.206997214743872</v>
      </c>
      <c r="G71" s="72">
        <f>IFERROR(((E71/F71)-1)*100,IF(E71+F71&lt;&gt;0,100,0))</f>
        <v>24.46192177103088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2083</v>
      </c>
      <c r="C74" s="53">
        <v>1873</v>
      </c>
      <c r="D74" s="72">
        <f>IFERROR(((B74/C74)-1)*100,IF(B74+C74&lt;&gt;0,100,0))</f>
        <v>11.211959423384954</v>
      </c>
      <c r="E74" s="53">
        <v>135531</v>
      </c>
      <c r="F74" s="53">
        <v>135837</v>
      </c>
      <c r="G74" s="72">
        <f>IFERROR(((E74/F74)-1)*100,IF(E74+F74&lt;&gt;0,100,0))</f>
        <v>-0.22526999271185177</v>
      </c>
    </row>
    <row r="75" spans="1:7" s="15" customFormat="1" ht="12" x14ac:dyDescent="0.2">
      <c r="A75" s="66" t="s">
        <v>54</v>
      </c>
      <c r="B75" s="54">
        <v>552074161.65199995</v>
      </c>
      <c r="C75" s="53">
        <v>414211427.64600003</v>
      </c>
      <c r="D75" s="72">
        <f>IFERROR(((B75/C75)-1)*100,IF(B75+C75&lt;&gt;0,100,0))</f>
        <v>33.283179749406223</v>
      </c>
      <c r="E75" s="53">
        <v>30187812795.282001</v>
      </c>
      <c r="F75" s="53">
        <v>25220655000.501999</v>
      </c>
      <c r="G75" s="72">
        <f>IFERROR(((E75/F75)-1)*100,IF(E75+F75&lt;&gt;0,100,0))</f>
        <v>19.694800926784552</v>
      </c>
    </row>
    <row r="76" spans="1:7" s="15" customFormat="1" ht="12" x14ac:dyDescent="0.2">
      <c r="A76" s="66" t="s">
        <v>55</v>
      </c>
      <c r="B76" s="54">
        <v>484645848.62351</v>
      </c>
      <c r="C76" s="53">
        <v>380479891.71583998</v>
      </c>
      <c r="D76" s="72">
        <f>IFERROR(((B76/C76)-1)*100,IF(B76+C76&lt;&gt;0,100,0))</f>
        <v>27.377519594508826</v>
      </c>
      <c r="E76" s="53">
        <v>27257049708.367401</v>
      </c>
      <c r="F76" s="53">
        <v>23608545562.122799</v>
      </c>
      <c r="G76" s="72">
        <f>IFERROR(((E76/F76)-1)*100,IF(E76+F76&lt;&gt;0,100,0))</f>
        <v>15.454167376147932</v>
      </c>
    </row>
    <row r="77" spans="1:7" s="15" customFormat="1" ht="12" x14ac:dyDescent="0.2">
      <c r="A77" s="66" t="s">
        <v>94</v>
      </c>
      <c r="B77" s="72">
        <f>IFERROR(B75/B74/1000,)</f>
        <v>265.03800367354773</v>
      </c>
      <c r="C77" s="72">
        <f>IFERROR(C75/C74/1000,)</f>
        <v>221.14865330806194</v>
      </c>
      <c r="D77" s="72">
        <f>IFERROR(((B77/C77)-1)*100,IF(B77+C77&lt;&gt;0,100,0))</f>
        <v>19.846085295553472</v>
      </c>
      <c r="E77" s="72">
        <f>IFERROR(E75/E74/1000,)</f>
        <v>222.73732795657082</v>
      </c>
      <c r="F77" s="72">
        <f>IFERROR(F75/F74/1000,)</f>
        <v>185.66852183500811</v>
      </c>
      <c r="G77" s="72">
        <f>IFERROR(((E77/F77)-1)*100,IF(E77+F77&lt;&gt;0,100,0))</f>
        <v>19.965046177565537</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97</v>
      </c>
      <c r="C80" s="53">
        <v>94</v>
      </c>
      <c r="D80" s="72">
        <f>IFERROR(((B80/C80)-1)*100,IF(B80+C80&lt;&gt;0,100,0))</f>
        <v>3.1914893617021267</v>
      </c>
      <c r="E80" s="53">
        <v>10782</v>
      </c>
      <c r="F80" s="53">
        <v>9742</v>
      </c>
      <c r="G80" s="72">
        <f>IFERROR(((E80/F80)-1)*100,IF(E80+F80&lt;&gt;0,100,0))</f>
        <v>10.675425990556352</v>
      </c>
    </row>
    <row r="81" spans="1:7" s="15" customFormat="1" ht="12" x14ac:dyDescent="0.2">
      <c r="A81" s="66" t="s">
        <v>54</v>
      </c>
      <c r="B81" s="54">
        <v>23108919.291000001</v>
      </c>
      <c r="C81" s="53">
        <v>6841509.9960000003</v>
      </c>
      <c r="D81" s="72">
        <f>IFERROR(((B81/C81)-1)*100,IF(B81+C81&lt;&gt;0,100,0))</f>
        <v>237.77513011763492</v>
      </c>
      <c r="E81" s="53">
        <v>1279038623.391</v>
      </c>
      <c r="F81" s="53">
        <v>1136306601.2379999</v>
      </c>
      <c r="G81" s="72">
        <f>IFERROR(((E81/F81)-1)*100,IF(E81+F81&lt;&gt;0,100,0))</f>
        <v>12.561048399920782</v>
      </c>
    </row>
    <row r="82" spans="1:7" s="15" customFormat="1" ht="12" x14ac:dyDescent="0.2">
      <c r="A82" s="66" t="s">
        <v>55</v>
      </c>
      <c r="B82" s="54">
        <v>2530423.1357100802</v>
      </c>
      <c r="C82" s="53">
        <v>-1259674.25333002</v>
      </c>
      <c r="D82" s="72">
        <f>IFERROR(((B82/C82)-1)*100,IF(B82+C82&lt;&gt;0,100,0))</f>
        <v>-300.87916610351948</v>
      </c>
      <c r="E82" s="53">
        <v>400428007.61133599</v>
      </c>
      <c r="F82" s="53">
        <v>382804063.33564103</v>
      </c>
      <c r="G82" s="72">
        <f>IFERROR(((E82/F82)-1)*100,IF(E82+F82&lt;&gt;0,100,0))</f>
        <v>4.6039073154357624</v>
      </c>
    </row>
    <row r="83" spans="1:7" x14ac:dyDescent="0.2">
      <c r="A83" s="66" t="s">
        <v>94</v>
      </c>
      <c r="B83" s="72">
        <f>IFERROR(B81/B80/1000,)</f>
        <v>238.23628135051547</v>
      </c>
      <c r="C83" s="72">
        <f>IFERROR(C81/C80/1000,)</f>
        <v>72.782021234042546</v>
      </c>
      <c r="D83" s="72">
        <f>IFERROR(((B83/C83)-1)*100,IF(B83+C83&lt;&gt;0,100,0))</f>
        <v>227.32847660884215</v>
      </c>
      <c r="E83" s="72">
        <f>IFERROR(E81/E80/1000,)</f>
        <v>118.62721418948247</v>
      </c>
      <c r="F83" s="72">
        <f>IFERROR(F81/F80/1000,)</f>
        <v>116.6399713855471</v>
      </c>
      <c r="G83" s="72">
        <f>IFERROR(((E83/F83)-1)*100,IF(E83+F83&lt;&gt;0,100,0))</f>
        <v>1.7037408191456604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7080</v>
      </c>
      <c r="C86" s="51">
        <f>C68+C74+C80</f>
        <v>6336</v>
      </c>
      <c r="D86" s="72">
        <f>IFERROR(((B86/C86)-1)*100,IF(B86+C86&lt;&gt;0,100,0))</f>
        <v>11.742424242424242</v>
      </c>
      <c r="E86" s="51">
        <f>E68+E74+E80</f>
        <v>467761</v>
      </c>
      <c r="F86" s="51">
        <f>F68+F74+F80</f>
        <v>473132</v>
      </c>
      <c r="G86" s="72">
        <f>IFERROR(((E86/F86)-1)*100,IF(E86+F86&lt;&gt;0,100,0))</f>
        <v>-1.1352011700751619</v>
      </c>
    </row>
    <row r="87" spans="1:7" s="15" customFormat="1" ht="12" x14ac:dyDescent="0.2">
      <c r="A87" s="66" t="s">
        <v>54</v>
      </c>
      <c r="B87" s="51">
        <f t="shared" ref="B87:C87" si="1">B69+B75+B81</f>
        <v>760331636.92900002</v>
      </c>
      <c r="C87" s="51">
        <f t="shared" si="1"/>
        <v>546044317.9410001</v>
      </c>
      <c r="D87" s="72">
        <f>IFERROR(((B87/C87)-1)*100,IF(B87+C87&lt;&gt;0,100,0))</f>
        <v>39.243576381496851</v>
      </c>
      <c r="E87" s="51">
        <f t="shared" ref="E87:F87" si="2">E69+E75+E81</f>
        <v>43552077687.349998</v>
      </c>
      <c r="F87" s="51">
        <f t="shared" si="2"/>
        <v>36251354160.420998</v>
      </c>
      <c r="G87" s="72">
        <f>IFERROR(((E87/F87)-1)*100,IF(E87+F87&lt;&gt;0,100,0))</f>
        <v>20.139174648818738</v>
      </c>
    </row>
    <row r="88" spans="1:7" s="15" customFormat="1" ht="12" x14ac:dyDescent="0.2">
      <c r="A88" s="66" t="s">
        <v>55</v>
      </c>
      <c r="B88" s="51">
        <f t="shared" ref="B88:C88" si="3">B70+B76+B82</f>
        <v>649852969.86804008</v>
      </c>
      <c r="C88" s="51">
        <f t="shared" si="3"/>
        <v>493751569.01947999</v>
      </c>
      <c r="D88" s="72">
        <f>IFERROR(((B88/C88)-1)*100,IF(B88+C88&lt;&gt;0,100,0))</f>
        <v>31.615373123482971</v>
      </c>
      <c r="E88" s="51">
        <f t="shared" ref="E88:F88" si="4">E70+E76+E82</f>
        <v>38507685932.584137</v>
      </c>
      <c r="F88" s="51">
        <f t="shared" si="4"/>
        <v>33410035926.271839</v>
      </c>
      <c r="G88" s="72">
        <f>IFERROR(((E88/F88)-1)*100,IF(E88+F88&lt;&gt;0,100,0))</f>
        <v>15.257840540972856</v>
      </c>
    </row>
    <row r="89" spans="1:7" x14ac:dyDescent="0.2">
      <c r="A89" s="66" t="s">
        <v>95</v>
      </c>
      <c r="B89" s="72">
        <f>IFERROR((B75/B87)*100,IF(B75+B87&lt;&gt;0,100,0))</f>
        <v>72.609652793331392</v>
      </c>
      <c r="C89" s="72">
        <f>IFERROR((C75/C87)*100,IF(C75+C87&lt;&gt;0,100,0))</f>
        <v>75.856741666663666</v>
      </c>
      <c r="D89" s="72">
        <f>IFERROR(((B89/C89)-1)*100,IF(B89+C89&lt;&gt;0,100,0))</f>
        <v>-4.2805541102739593</v>
      </c>
      <c r="E89" s="72">
        <f>IFERROR((E75/E87)*100,IF(E75+E87&lt;&gt;0,100,0))</f>
        <v>69.314288544379281</v>
      </c>
      <c r="F89" s="72">
        <f>IFERROR((F75/F87)*100,IF(F75+F87&lt;&gt;0,100,0))</f>
        <v>69.571621763133336</v>
      </c>
      <c r="G89" s="72">
        <f>IFERROR(((E89/F89)-1)*100,IF(E89+F89&lt;&gt;0,100,0))</f>
        <v>-0.36988244952832483</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88685905.822999999</v>
      </c>
      <c r="C97" s="106">
        <v>43958034.138999999</v>
      </c>
      <c r="D97" s="52">
        <f>B97-C97</f>
        <v>44727871.684</v>
      </c>
      <c r="E97" s="106">
        <v>5474924393.0740004</v>
      </c>
      <c r="F97" s="106">
        <v>3337914646.6100001</v>
      </c>
      <c r="G97" s="67">
        <f>E97-F97</f>
        <v>2137009746.4640002</v>
      </c>
    </row>
    <row r="98" spans="1:7" s="15" customFormat="1" ht="13.5" x14ac:dyDescent="0.2">
      <c r="A98" s="66" t="s">
        <v>88</v>
      </c>
      <c r="B98" s="53">
        <v>86984632.427000001</v>
      </c>
      <c r="C98" s="106">
        <v>52568178.620999999</v>
      </c>
      <c r="D98" s="52">
        <f>B98-C98</f>
        <v>34416453.806000002</v>
      </c>
      <c r="E98" s="106">
        <v>5437469025.7629995</v>
      </c>
      <c r="F98" s="106">
        <v>3306937646.4180002</v>
      </c>
      <c r="G98" s="67">
        <f>E98-F98</f>
        <v>2130531379.3449993</v>
      </c>
    </row>
    <row r="99" spans="1:7" s="15" customFormat="1" ht="12" x14ac:dyDescent="0.2">
      <c r="A99" s="68" t="s">
        <v>16</v>
      </c>
      <c r="B99" s="52">
        <f>B97-B98</f>
        <v>1701273.3959999979</v>
      </c>
      <c r="C99" s="52">
        <f>C97-C98</f>
        <v>-8610144.4820000008</v>
      </c>
      <c r="D99" s="69"/>
      <c r="E99" s="52">
        <f>E97-E98</f>
        <v>37455367.311000824</v>
      </c>
      <c r="F99" s="69">
        <f>F97-F98</f>
        <v>30977000.191999912</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28091032.563999999</v>
      </c>
      <c r="C102" s="106">
        <v>20146947.381999999</v>
      </c>
      <c r="D102" s="52">
        <f>B102-C102</f>
        <v>7944085.182</v>
      </c>
      <c r="E102" s="106">
        <v>1582694158.9089999</v>
      </c>
      <c r="F102" s="106">
        <v>1138089515.6370001</v>
      </c>
      <c r="G102" s="67">
        <f>E102-F102</f>
        <v>444604643.27199984</v>
      </c>
    </row>
    <row r="103" spans="1:7" s="15" customFormat="1" ht="13.5" x14ac:dyDescent="0.2">
      <c r="A103" s="66" t="s">
        <v>88</v>
      </c>
      <c r="B103" s="53">
        <v>29419576.574000001</v>
      </c>
      <c r="C103" s="106">
        <v>19144857.802999999</v>
      </c>
      <c r="D103" s="52">
        <f>B103-C103</f>
        <v>10274718.771000002</v>
      </c>
      <c r="E103" s="106">
        <v>1763869831.052</v>
      </c>
      <c r="F103" s="106">
        <v>1293548968</v>
      </c>
      <c r="G103" s="67">
        <f>E103-F103</f>
        <v>470320863.05200005</v>
      </c>
    </row>
    <row r="104" spans="1:7" s="25" customFormat="1" ht="12" x14ac:dyDescent="0.2">
      <c r="A104" s="68" t="s">
        <v>16</v>
      </c>
      <c r="B104" s="52">
        <f>B102-B103</f>
        <v>-1328544.0100000016</v>
      </c>
      <c r="C104" s="52">
        <f>C102-C103</f>
        <v>1002089.5789999999</v>
      </c>
      <c r="D104" s="69"/>
      <c r="E104" s="52">
        <f>E102-E103</f>
        <v>-181175672.14300013</v>
      </c>
      <c r="F104" s="69">
        <f>F102-F103</f>
        <v>-155459452.36299992</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933.30785804439199</v>
      </c>
      <c r="C111" s="108">
        <v>856.69335424713404</v>
      </c>
      <c r="D111" s="72">
        <f>IFERROR(((B111/C111)-1)*100,IF(B111+C111&lt;&gt;0,100,0))</f>
        <v>8.9430486903434812</v>
      </c>
      <c r="E111" s="71"/>
      <c r="F111" s="107">
        <v>933.30785804439199</v>
      </c>
      <c r="G111" s="107">
        <v>918.49108754811004</v>
      </c>
    </row>
    <row r="112" spans="1:7" s="15" customFormat="1" ht="12" x14ac:dyDescent="0.2">
      <c r="A112" s="66" t="s">
        <v>50</v>
      </c>
      <c r="B112" s="107">
        <v>920.13843202515295</v>
      </c>
      <c r="C112" s="108">
        <v>844.60753602682701</v>
      </c>
      <c r="D112" s="72">
        <f>IFERROR(((B112/C112)-1)*100,IF(B112+C112&lt;&gt;0,100,0))</f>
        <v>8.9427210599654074</v>
      </c>
      <c r="E112" s="71"/>
      <c r="F112" s="107">
        <v>920.13843202515295</v>
      </c>
      <c r="G112" s="107">
        <v>905.41894928499698</v>
      </c>
    </row>
    <row r="113" spans="1:7" s="15" customFormat="1" ht="12" x14ac:dyDescent="0.2">
      <c r="A113" s="66" t="s">
        <v>51</v>
      </c>
      <c r="B113" s="107">
        <v>999.20679339620801</v>
      </c>
      <c r="C113" s="108">
        <v>916.919200428517</v>
      </c>
      <c r="D113" s="72">
        <f>IFERROR(((B113/C113)-1)*100,IF(B113+C113&lt;&gt;0,100,0))</f>
        <v>8.9743559660692362</v>
      </c>
      <c r="E113" s="71"/>
      <c r="F113" s="107">
        <v>999.20679339620801</v>
      </c>
      <c r="G113" s="107">
        <v>984.82425230855495</v>
      </c>
    </row>
    <row r="114" spans="1:7" s="25" customFormat="1" ht="12" x14ac:dyDescent="0.2">
      <c r="A114" s="68" t="s">
        <v>52</v>
      </c>
      <c r="B114" s="72"/>
      <c r="C114" s="71"/>
      <c r="D114" s="73"/>
      <c r="E114" s="71"/>
      <c r="F114" s="58"/>
      <c r="G114" s="58"/>
    </row>
    <row r="115" spans="1:7" s="15" customFormat="1" ht="12" x14ac:dyDescent="0.2">
      <c r="A115" s="66" t="s">
        <v>56</v>
      </c>
      <c r="B115" s="107">
        <v>707.87674320698795</v>
      </c>
      <c r="C115" s="108">
        <v>647.52404934042397</v>
      </c>
      <c r="D115" s="72">
        <f>IFERROR(((B115/C115)-1)*100,IF(B115+C115&lt;&gt;0,100,0))</f>
        <v>9.3205331798934754</v>
      </c>
      <c r="E115" s="71"/>
      <c r="F115" s="107">
        <v>707.87674320698795</v>
      </c>
      <c r="G115" s="107">
        <v>702.76014558817303</v>
      </c>
    </row>
    <row r="116" spans="1:7" s="15" customFormat="1" ht="12" x14ac:dyDescent="0.2">
      <c r="A116" s="66" t="s">
        <v>57</v>
      </c>
      <c r="B116" s="107">
        <v>935.12274076578694</v>
      </c>
      <c r="C116" s="108">
        <v>847.44568244188599</v>
      </c>
      <c r="D116" s="72">
        <f>IFERROR(((B116/C116)-1)*100,IF(B116+C116&lt;&gt;0,100,0))</f>
        <v>10.346038706724237</v>
      </c>
      <c r="E116" s="71"/>
      <c r="F116" s="107">
        <v>935.12274076578694</v>
      </c>
      <c r="G116" s="107">
        <v>923.45671259163805</v>
      </c>
    </row>
    <row r="117" spans="1:7" s="15" customFormat="1" ht="12" x14ac:dyDescent="0.2">
      <c r="A117" s="66" t="s">
        <v>59</v>
      </c>
      <c r="B117" s="107">
        <v>1078.1488396960401</v>
      </c>
      <c r="C117" s="108">
        <v>967.37083383194499</v>
      </c>
      <c r="D117" s="72">
        <f>IFERROR(((B117/C117)-1)*100,IF(B117+C117&lt;&gt;0,100,0))</f>
        <v>11.451451913769395</v>
      </c>
      <c r="E117" s="71"/>
      <c r="F117" s="107">
        <v>1078.1488396960401</v>
      </c>
      <c r="G117" s="107">
        <v>1057.8530040923599</v>
      </c>
    </row>
    <row r="118" spans="1:7" s="15" customFormat="1" ht="12" x14ac:dyDescent="0.2">
      <c r="A118" s="66" t="s">
        <v>58</v>
      </c>
      <c r="B118" s="107">
        <v>974.57605496449503</v>
      </c>
      <c r="C118" s="108">
        <v>918.79720698553001</v>
      </c>
      <c r="D118" s="72">
        <f>IFERROR(((B118/C118)-1)*100,IF(B118+C118&lt;&gt;0,100,0))</f>
        <v>6.0708551957802559</v>
      </c>
      <c r="E118" s="71"/>
      <c r="F118" s="107">
        <v>974.57605496449503</v>
      </c>
      <c r="G118" s="107">
        <v>958.31732385999305</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3</v>
      </c>
      <c r="D126" s="72">
        <f>IFERROR(((B126/C126)-1)*100,IF(B126+C126&lt;&gt;0,100,0))</f>
        <v>-100</v>
      </c>
      <c r="E126" s="53">
        <v>6</v>
      </c>
      <c r="F126" s="53">
        <v>17</v>
      </c>
      <c r="G126" s="72">
        <f>IFERROR(((E126/F126)-1)*100,IF(E126+F126&lt;&gt;0,100,0))</f>
        <v>-64.705882352941174</v>
      </c>
    </row>
    <row r="127" spans="1:7" s="15" customFormat="1" ht="12" x14ac:dyDescent="0.2">
      <c r="A127" s="66" t="s">
        <v>72</v>
      </c>
      <c r="B127" s="54">
        <v>124</v>
      </c>
      <c r="C127" s="53">
        <v>271</v>
      </c>
      <c r="D127" s="72">
        <f>IFERROR(((B127/C127)-1)*100,IF(B127+C127&lt;&gt;0,100,0))</f>
        <v>-54.243542435424352</v>
      </c>
      <c r="E127" s="53">
        <v>17527</v>
      </c>
      <c r="F127" s="53">
        <v>14140</v>
      </c>
      <c r="G127" s="72">
        <f>IFERROR(((E127/F127)-1)*100,IF(E127+F127&lt;&gt;0,100,0))</f>
        <v>23.953323903818948</v>
      </c>
    </row>
    <row r="128" spans="1:7" s="15" customFormat="1" ht="12" x14ac:dyDescent="0.2">
      <c r="A128" s="66" t="s">
        <v>74</v>
      </c>
      <c r="B128" s="54">
        <v>0</v>
      </c>
      <c r="C128" s="53">
        <v>0</v>
      </c>
      <c r="D128" s="72">
        <f>IFERROR(((B128/C128)-1)*100,IF(B128+C128&lt;&gt;0,100,0))</f>
        <v>0</v>
      </c>
      <c r="E128" s="53">
        <v>339</v>
      </c>
      <c r="F128" s="53">
        <v>395</v>
      </c>
      <c r="G128" s="72">
        <f>IFERROR(((E128/F128)-1)*100,IF(E128+F128&lt;&gt;0,100,0))</f>
        <v>-14.177215189873415</v>
      </c>
    </row>
    <row r="129" spans="1:7" s="25" customFormat="1" ht="12" x14ac:dyDescent="0.2">
      <c r="A129" s="68" t="s">
        <v>34</v>
      </c>
      <c r="B129" s="69">
        <f>SUM(B126:B128)</f>
        <v>124</v>
      </c>
      <c r="C129" s="69">
        <f>SUM(C126:C128)</f>
        <v>274</v>
      </c>
      <c r="D129" s="72">
        <f>IFERROR(((B129/C129)-1)*100,IF(B129+C129&lt;&gt;0,100,0))</f>
        <v>-54.744525547445257</v>
      </c>
      <c r="E129" s="69">
        <f>SUM(E126:E128)</f>
        <v>17872</v>
      </c>
      <c r="F129" s="69">
        <f>SUM(F126:F128)</f>
        <v>14552</v>
      </c>
      <c r="G129" s="72">
        <f>IFERROR(((E129/F129)-1)*100,IF(E129+F129&lt;&gt;0,100,0))</f>
        <v>22.814733369983497</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0</v>
      </c>
      <c r="C132" s="53">
        <v>0</v>
      </c>
      <c r="D132" s="72">
        <f>IFERROR(((B132/C132)-1)*100,IF(B132+C132&lt;&gt;0,100,0))</f>
        <v>0</v>
      </c>
      <c r="E132" s="53">
        <v>1272</v>
      </c>
      <c r="F132" s="53">
        <v>1125</v>
      </c>
      <c r="G132" s="72">
        <f>IFERROR(((E132/F132)-1)*100,IF(E132+F132&lt;&gt;0,100,0))</f>
        <v>13.06666666666667</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0</v>
      </c>
      <c r="C134" s="69">
        <f>SUM(C132:C133)</f>
        <v>0</v>
      </c>
      <c r="D134" s="72">
        <f>IFERROR(((B134/C134)-1)*100,IF(B134+C134&lt;&gt;0,100,0))</f>
        <v>0</v>
      </c>
      <c r="E134" s="69">
        <f>SUM(E132:E133)</f>
        <v>1272</v>
      </c>
      <c r="F134" s="69">
        <f>SUM(F132:F133)</f>
        <v>1125</v>
      </c>
      <c r="G134" s="72">
        <f>IFERROR(((E134/F134)-1)*100,IF(E134+F134&lt;&gt;0,100,0))</f>
        <v>13.06666666666667</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204</v>
      </c>
      <c r="D137" s="72">
        <f>IFERROR(((B137/C137)-1)*100,IF(B137+C137&lt;&gt;0,100,0))</f>
        <v>-100</v>
      </c>
      <c r="E137" s="53">
        <v>830</v>
      </c>
      <c r="F137" s="53">
        <v>1456</v>
      </c>
      <c r="G137" s="72">
        <f>IFERROR(((E137/F137)-1)*100,IF(E137+F137&lt;&gt;0,100,0))</f>
        <v>-42.994505494505496</v>
      </c>
    </row>
    <row r="138" spans="1:7" s="15" customFormat="1" ht="12" x14ac:dyDescent="0.2">
      <c r="A138" s="66" t="s">
        <v>72</v>
      </c>
      <c r="B138" s="54">
        <v>39767</v>
      </c>
      <c r="C138" s="53">
        <v>31576</v>
      </c>
      <c r="D138" s="72">
        <f>IFERROR(((B138/C138)-1)*100,IF(B138+C138&lt;&gt;0,100,0))</f>
        <v>25.940587788193568</v>
      </c>
      <c r="E138" s="53">
        <v>14152314</v>
      </c>
      <c r="F138" s="53">
        <v>13688664</v>
      </c>
      <c r="G138" s="72">
        <f>IFERROR(((E138/F138)-1)*100,IF(E138+F138&lt;&gt;0,100,0))</f>
        <v>3.3871092167942818</v>
      </c>
    </row>
    <row r="139" spans="1:7" s="15" customFormat="1" ht="12" x14ac:dyDescent="0.2">
      <c r="A139" s="66" t="s">
        <v>74</v>
      </c>
      <c r="B139" s="54">
        <v>0</v>
      </c>
      <c r="C139" s="53">
        <v>0</v>
      </c>
      <c r="D139" s="72">
        <f>IFERROR(((B139/C139)-1)*100,IF(B139+C139&lt;&gt;0,100,0))</f>
        <v>0</v>
      </c>
      <c r="E139" s="53">
        <v>14954</v>
      </c>
      <c r="F139" s="53">
        <v>16509</v>
      </c>
      <c r="G139" s="72">
        <f>IFERROR(((E139/F139)-1)*100,IF(E139+F139&lt;&gt;0,100,0))</f>
        <v>-9.4191047307529256</v>
      </c>
    </row>
    <row r="140" spans="1:7" s="15" customFormat="1" ht="12" x14ac:dyDescent="0.2">
      <c r="A140" s="68" t="s">
        <v>34</v>
      </c>
      <c r="B140" s="69">
        <f>SUM(B137:B139)</f>
        <v>39767</v>
      </c>
      <c r="C140" s="69">
        <f>SUM(C137:C139)</f>
        <v>31780</v>
      </c>
      <c r="D140" s="72">
        <f>IFERROR(((B140/C140)-1)*100,IF(B140+C140&lt;&gt;0,100,0))</f>
        <v>25.132158590308372</v>
      </c>
      <c r="E140" s="69">
        <f>SUM(E137:E139)</f>
        <v>14168098</v>
      </c>
      <c r="F140" s="69">
        <f>SUM(F137:F139)</f>
        <v>13706629</v>
      </c>
      <c r="G140" s="72">
        <f>IFERROR(((E140/F140)-1)*100,IF(E140+F140&lt;&gt;0,100,0))</f>
        <v>3.3667577928898407</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0</v>
      </c>
      <c r="C143" s="53">
        <v>0</v>
      </c>
      <c r="D143" s="72">
        <f>IFERROR(((B143/C143)-1)*100,)</f>
        <v>0</v>
      </c>
      <c r="E143" s="53">
        <v>751539</v>
      </c>
      <c r="F143" s="53">
        <v>655620</v>
      </c>
      <c r="G143" s="72">
        <f>IFERROR(((E143/F143)-1)*100,)</f>
        <v>14.63027363411733</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0</v>
      </c>
      <c r="C145" s="69">
        <f>SUM(C143:C144)</f>
        <v>0</v>
      </c>
      <c r="D145" s="72">
        <f>IFERROR(((B145/C145)-1)*100,)</f>
        <v>0</v>
      </c>
      <c r="E145" s="69">
        <f>SUM(E143:E144)</f>
        <v>751539</v>
      </c>
      <c r="F145" s="69">
        <f>SUM(F143:F144)</f>
        <v>655620</v>
      </c>
      <c r="G145" s="72">
        <f>IFERROR(((E145/F145)-1)*100,)</f>
        <v>14.63027363411733</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4718.9960000000001</v>
      </c>
      <c r="D148" s="72">
        <f>IFERROR(((B148/C148)-1)*100,IF(B148+C148&lt;&gt;0,100,0))</f>
        <v>-100</v>
      </c>
      <c r="E148" s="53">
        <v>19078.7575</v>
      </c>
      <c r="F148" s="53">
        <v>33709.315499999997</v>
      </c>
      <c r="G148" s="72">
        <f>IFERROR(((E148/F148)-1)*100,IF(E148+F148&lt;&gt;0,100,0))</f>
        <v>-43.402121291961556</v>
      </c>
    </row>
    <row r="149" spans="1:7" x14ac:dyDescent="0.2">
      <c r="A149" s="66" t="s">
        <v>72</v>
      </c>
      <c r="B149" s="54">
        <v>3439883.2709400002</v>
      </c>
      <c r="C149" s="53">
        <v>2565631.5161799998</v>
      </c>
      <c r="D149" s="72">
        <f>IFERROR(((B149/C149)-1)*100,IF(B149+C149&lt;&gt;0,100,0))</f>
        <v>34.07549951139066</v>
      </c>
      <c r="E149" s="53">
        <v>1227837283.2097499</v>
      </c>
      <c r="F149" s="53">
        <v>1206682216.0602</v>
      </c>
      <c r="G149" s="72">
        <f>IFERROR(((E149/F149)-1)*100,IF(E149+F149&lt;&gt;0,100,0))</f>
        <v>1.7531597688263734</v>
      </c>
    </row>
    <row r="150" spans="1:7" x14ac:dyDescent="0.2">
      <c r="A150" s="66" t="s">
        <v>74</v>
      </c>
      <c r="B150" s="54">
        <v>0</v>
      </c>
      <c r="C150" s="53">
        <v>0</v>
      </c>
      <c r="D150" s="72">
        <f>IFERROR(((B150/C150)-1)*100,IF(B150+C150&lt;&gt;0,100,0))</f>
        <v>0</v>
      </c>
      <c r="E150" s="53">
        <v>98842839.939999998</v>
      </c>
      <c r="F150" s="53">
        <v>107440875.7</v>
      </c>
      <c r="G150" s="72">
        <f>IFERROR(((E150/F150)-1)*100,IF(E150+F150&lt;&gt;0,100,0))</f>
        <v>-8.0025741636802437</v>
      </c>
    </row>
    <row r="151" spans="1:7" s="15" customFormat="1" ht="12" x14ac:dyDescent="0.2">
      <c r="A151" s="68" t="s">
        <v>34</v>
      </c>
      <c r="B151" s="69">
        <f>SUM(B148:B150)</f>
        <v>3439883.2709400002</v>
      </c>
      <c r="C151" s="69">
        <f>SUM(C148:C150)</f>
        <v>2570350.5121799996</v>
      </c>
      <c r="D151" s="72">
        <f>IFERROR(((B151/C151)-1)*100,IF(B151+C151&lt;&gt;0,100,0))</f>
        <v>33.829345633585241</v>
      </c>
      <c r="E151" s="69">
        <f>SUM(E148:E150)</f>
        <v>1326699201.9072499</v>
      </c>
      <c r="F151" s="69">
        <f>SUM(F148:F150)</f>
        <v>1314156801.0757</v>
      </c>
      <c r="G151" s="72">
        <f>IFERROR(((E151/F151)-1)*100,IF(E151+F151&lt;&gt;0,100,0))</f>
        <v>0.95440672081774647</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0</v>
      </c>
      <c r="C154" s="53">
        <v>0</v>
      </c>
      <c r="D154" s="72">
        <f>IFERROR(((B154/C154)-1)*100,IF(B154+C154&lt;&gt;0,100,0))</f>
        <v>0</v>
      </c>
      <c r="E154" s="53">
        <v>938352.7397718</v>
      </c>
      <c r="F154" s="53">
        <v>1111444.45117</v>
      </c>
      <c r="G154" s="72">
        <f>IFERROR(((E154/F154)-1)*100,IF(E154+F154&lt;&gt;0,100,0))</f>
        <v>-15.573581857014007</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0</v>
      </c>
      <c r="C156" s="69">
        <f>SUM(C154:C155)</f>
        <v>0</v>
      </c>
      <c r="D156" s="72">
        <f>IFERROR(((B156/C156)-1)*100,IF(B156+C156&lt;&gt;0,100,0))</f>
        <v>0</v>
      </c>
      <c r="E156" s="69">
        <f>SUM(E154:E155)</f>
        <v>938352.7397718</v>
      </c>
      <c r="F156" s="69">
        <f>SUM(F154:F155)</f>
        <v>1111444.45117</v>
      </c>
      <c r="G156" s="72">
        <f>IFERROR(((E156/F156)-1)*100,IF(E156+F156&lt;&gt;0,100,0))</f>
        <v>-15.573581857014007</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1415518</v>
      </c>
      <c r="C160" s="53">
        <v>1440629</v>
      </c>
      <c r="D160" s="72">
        <f>IFERROR(((B160/C160)-1)*100,IF(B160+C160&lt;&gt;0,100,0))</f>
        <v>-1.7430580669971274</v>
      </c>
      <c r="E160" s="65"/>
      <c r="F160" s="65"/>
      <c r="G160" s="52"/>
    </row>
    <row r="161" spans="1:7" s="15" customFormat="1" ht="12" x14ac:dyDescent="0.2">
      <c r="A161" s="66" t="s">
        <v>74</v>
      </c>
      <c r="B161" s="54">
        <v>1431</v>
      </c>
      <c r="C161" s="53">
        <v>1646</v>
      </c>
      <c r="D161" s="72">
        <f>IFERROR(((B161/C161)-1)*100,IF(B161+C161&lt;&gt;0,100,0))</f>
        <v>-13.061968408262459</v>
      </c>
      <c r="E161" s="65"/>
      <c r="F161" s="65"/>
      <c r="G161" s="52"/>
    </row>
    <row r="162" spans="1:7" s="25" customFormat="1" ht="12" x14ac:dyDescent="0.2">
      <c r="A162" s="68" t="s">
        <v>34</v>
      </c>
      <c r="B162" s="69">
        <f>SUM(B159:B161)</f>
        <v>1416949</v>
      </c>
      <c r="C162" s="69">
        <f>SUM(C159:C161)</f>
        <v>1442690</v>
      </c>
      <c r="D162" s="72">
        <f>IFERROR(((B162/C162)-1)*100,IF(B162+C162&lt;&gt;0,100,0))</f>
        <v>-1.7842363917404347</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164499</v>
      </c>
      <c r="C165" s="53">
        <v>131744</v>
      </c>
      <c r="D165" s="72">
        <f>IFERROR(((B165/C165)-1)*100,IF(B165+C165&lt;&gt;0,100,0))</f>
        <v>24.862612339081846</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164499</v>
      </c>
      <c r="C167" s="69">
        <f>SUM(C165:C166)</f>
        <v>131744</v>
      </c>
      <c r="D167" s="72">
        <f>IFERROR(((B167/C167)-1)*100,IF(B167+C167&lt;&gt;0,100,0))</f>
        <v>24.862612339081846</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16988</v>
      </c>
      <c r="C175" s="87">
        <v>15536</v>
      </c>
      <c r="D175" s="72">
        <f>IFERROR(((B175/C175)-1)*100,IF(B175+C175&lt;&gt;0,100,0))</f>
        <v>9.3460350154479954</v>
      </c>
      <c r="E175" s="87">
        <v>1298650</v>
      </c>
      <c r="F175" s="87">
        <v>1057408</v>
      </c>
      <c r="G175" s="72">
        <f>IFERROR(((E175/F175)-1)*100,IF(E175+F175&lt;&gt;0,100,0))</f>
        <v>22.814467074204092</v>
      </c>
    </row>
    <row r="176" spans="1:7" x14ac:dyDescent="0.2">
      <c r="A176" s="66" t="s">
        <v>32</v>
      </c>
      <c r="B176" s="86">
        <v>100714</v>
      </c>
      <c r="C176" s="87">
        <v>94142</v>
      </c>
      <c r="D176" s="72">
        <f t="shared" ref="D176:D178" si="5">IFERROR(((B176/C176)-1)*100,IF(B176+C176&lt;&gt;0,100,0))</f>
        <v>6.9809436808225822</v>
      </c>
      <c r="E176" s="87">
        <v>6935346</v>
      </c>
      <c r="F176" s="87">
        <v>6592290</v>
      </c>
      <c r="G176" s="72">
        <f>IFERROR(((E176/F176)-1)*100,IF(E176+F176&lt;&gt;0,100,0))</f>
        <v>5.2038972800043659</v>
      </c>
    </row>
    <row r="177" spans="1:7" x14ac:dyDescent="0.2">
      <c r="A177" s="66" t="s">
        <v>92</v>
      </c>
      <c r="B177" s="86">
        <v>39642755.696783997</v>
      </c>
      <c r="C177" s="87">
        <v>42808403.913418002</v>
      </c>
      <c r="D177" s="72">
        <f t="shared" si="5"/>
        <v>-7.394922321880248</v>
      </c>
      <c r="E177" s="87">
        <v>2762685737.2094798</v>
      </c>
      <c r="F177" s="87">
        <v>2873350262.3824</v>
      </c>
      <c r="G177" s="72">
        <f>IFERROR(((E177/F177)-1)*100,IF(E177+F177&lt;&gt;0,100,0))</f>
        <v>-3.8514108990375662</v>
      </c>
    </row>
    <row r="178" spans="1:7" x14ac:dyDescent="0.2">
      <c r="A178" s="66" t="s">
        <v>93</v>
      </c>
      <c r="B178" s="86">
        <v>226398</v>
      </c>
      <c r="C178" s="87">
        <v>205520</v>
      </c>
      <c r="D178" s="72">
        <f t="shared" si="5"/>
        <v>10.158622031919041</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956</v>
      </c>
      <c r="C181" s="87">
        <v>554</v>
      </c>
      <c r="D181" s="72">
        <f t="shared" ref="D181:D184" si="6">IFERROR(((B181/C181)-1)*100,IF(B181+C181&lt;&gt;0,100,0))</f>
        <v>72.563176895306867</v>
      </c>
      <c r="E181" s="87">
        <v>35056</v>
      </c>
      <c r="F181" s="87">
        <v>39846</v>
      </c>
      <c r="G181" s="72">
        <f t="shared" ref="G181" si="7">IFERROR(((E181/F181)-1)*100,IF(E181+F181&lt;&gt;0,100,0))</f>
        <v>-12.021281935451489</v>
      </c>
    </row>
    <row r="182" spans="1:7" x14ac:dyDescent="0.2">
      <c r="A182" s="66" t="s">
        <v>32</v>
      </c>
      <c r="B182" s="86">
        <v>7580</v>
      </c>
      <c r="C182" s="87">
        <v>8346</v>
      </c>
      <c r="D182" s="72">
        <f t="shared" si="6"/>
        <v>-9.1780493649652577</v>
      </c>
      <c r="E182" s="87">
        <v>412962</v>
      </c>
      <c r="F182" s="87">
        <v>558012</v>
      </c>
      <c r="G182" s="72">
        <f t="shared" ref="G182" si="8">IFERROR(((E182/F182)-1)*100,IF(E182+F182&lt;&gt;0,100,0))</f>
        <v>-25.994064643771097</v>
      </c>
    </row>
    <row r="183" spans="1:7" x14ac:dyDescent="0.2">
      <c r="A183" s="66" t="s">
        <v>92</v>
      </c>
      <c r="B183" s="86">
        <v>119211.21236</v>
      </c>
      <c r="C183" s="87">
        <v>129117.701</v>
      </c>
      <c r="D183" s="72">
        <f t="shared" si="6"/>
        <v>-7.6724481331959193</v>
      </c>
      <c r="E183" s="87">
        <v>5619947.48948</v>
      </c>
      <c r="F183" s="87">
        <v>10571830.598680001</v>
      </c>
      <c r="G183" s="72">
        <f t="shared" ref="G183" si="9">IFERROR(((E183/F183)-1)*100,IF(E183+F183&lt;&gt;0,100,0))</f>
        <v>-46.840356199221475</v>
      </c>
    </row>
    <row r="184" spans="1:7" x14ac:dyDescent="0.2">
      <c r="A184" s="66" t="s">
        <v>93</v>
      </c>
      <c r="B184" s="86">
        <v>63658</v>
      </c>
      <c r="C184" s="87">
        <v>98390</v>
      </c>
      <c r="D184" s="72">
        <f t="shared" si="6"/>
        <v>-35.300335399939023</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2023-12-19T07:52:21Z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