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21D0820-0B02-4B23-88A8-C4C034350F90}" xr6:coauthVersionLast="47" xr6:coauthVersionMax="47" xr10:uidLastSave="{00000000-0000-0000-0000-000000000000}"/>
  <bookViews>
    <workbookView minimized="1" xWindow="3120" yWindow="4680" windowWidth="10245" windowHeight="62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<sst xmlns="http://schemas.openxmlformats.org/spreadsheetml/2006/main" count="270" uniqueCount="102">
  <si>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</si>
  <si>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</si>
  <si>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</si>
  <si>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</si>
  <si>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</si>
  <si>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</si>
  <si>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</si>
  <si>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</si>
  <si>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</si>
  <si>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</si>
  <si>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</si>
  <si>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</si>
  <si>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</si>
  <si>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</si>
  <si>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</si>
  <si>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</si>
  <si>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</si>
  <si>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</si>
  <si>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</si>
  <si>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</si>
  <si>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</si>
  <si>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</si>
  <si>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</si>
  <si>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</si>
  <si>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</si>
  <si>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</si>
  <si>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</si>
  <si>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</si>
  <si>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</si>
  <si>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</si>
  <si>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</si>
  <si>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</si>
  <si>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</si>
  <si>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</si>
  <si>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</si>
  <si>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</si>
  <si>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</si>
  <si>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</si>
  <si>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</si>
  <si>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</si>
  <si>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</si>
  <si>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</si>
  <si>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</si>
  <si>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</si>
  <si>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</si>
  <si>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</si>
  <si>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</si>
  <si>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</si>
  <si>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</si>
  <si>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</si>
  <si>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</si>
  <si>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</si>
  <si>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</si>
  <si>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</si>
  <si>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</si>
  <si>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</si>
  <si>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</si>
  <si>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</si>
  <si>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</si>
  <si>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</si>
  <si>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</si>
  <si>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</si>
  <si>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</si>
  <si>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</si>
  <si>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</si>
  <si>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</si>
  <si>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</si>
  <si>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</si>
  <si>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</si>
  <si>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</si>
  <si>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</si>
  <si>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</si>
  <si>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</si>
  <si>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</si>
  <si>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</si>
  <si>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</si>
  <si>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</si>
  <si>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</si>
  <si>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</si>
  <si>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</si>
  <si>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</si>
  <si>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</si>
  <si>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</si>
  <si>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</si>
  <si>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</si>
  <si>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</si>
  <si>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</si>
  <si>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</si>
  <si>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</si>
  <si>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</si>
  <si>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</si>
  <si>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</si>
  <si>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</si>
  <si>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</si>
  <si>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</si>
  <si>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</si>
  <si>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</si>
  <si>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</si>
  <si>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</si>
  <si>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29 December 2023</t>
  </si>
  <si>
    <t>29.12.2023</t>
  </si>
  <si>
    <t>30.12.2022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</si>
</sst>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720487</v>
      </c>
      <c r="C11" s="54">
        <v>403250</v>
      </c>
      <c r="D11" s="72">
        <f>IFERROR(((B11/C11)-1)*100,IF(B11+C11&lt;&gt;0,100,0))</f>
        <v>78.670055796652207</v>
      </c>
      <c r="E11" s="54">
        <v>81013735</v>
      </c>
      <c r="F11" s="54">
        <v>80557739</v>
      </c>
      <c r="G11" s="72">
        <f>IFERROR(((E11/F11)-1)*100,IF(E11+F11&lt;&gt;0,100,0))</f>
        <v>0.56604865734872778</v>
      </c>
    </row>
    <row r="12" spans="1:7" s="15" customFormat="1" ht="12" x14ac:dyDescent="0.2">
      <c r="A12" s="51" t="s">
        <v>9</v>
      </c>
      <c r="B12" s="54">
        <v>463408.05699999997</v>
      </c>
      <c r="C12" s="54">
        <v>354767.85399999999</v>
      </c>
      <c r="D12" s="72">
        <f>IFERROR(((B12/C12)-1)*100,IF(B12+C12&lt;&gt;0,100,0))</f>
        <v>30.622899390427861</v>
      </c>
      <c r="E12" s="54">
        <v>75656459.586999997</v>
      </c>
      <c r="F12" s="54">
        <v>81206181.525999993</v>
      </c>
      <c r="G12" s="72">
        <f>IFERROR(((E12/F12)-1)*100,IF(E12+F12&lt;&gt;0,100,0))</f>
        <v>-6.834112668163228</v>
      </c>
    </row>
    <row r="13" spans="1:7" s="15" customFormat="1" ht="12" x14ac:dyDescent="0.2">
      <c r="A13" s="51" t="s">
        <v>10</v>
      </c>
      <c r="B13" s="54">
        <v>37706160.849893801</v>
      </c>
      <c r="C13" s="54">
        <v>26734964.347442798</v>
      </c>
      <c r="D13" s="72">
        <f>IFERROR(((B13/C13)-1)*100,IF(B13+C13&lt;&gt;0,100,0))</f>
        <v>41.036884732185541</v>
      </c>
      <c r="E13" s="54">
        <v>5320099619.0444202</v>
      </c>
      <c r="F13" s="54">
        <v>5877247413.5626497</v>
      </c>
      <c r="G13" s="72">
        <f>IFERROR(((E13/F13)-1)*100,IF(E13+F13&lt;&gt;0,100,0))</f>
        <v>-9.4797403497515749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136</v>
      </c>
      <c r="C16" s="54">
        <v>59</v>
      </c>
      <c r="D16" s="72">
        <f>IFERROR(((B16/C16)-1)*100,IF(B16+C16&lt;&gt;0,100,0))</f>
        <v>130.5084745762712</v>
      </c>
      <c r="E16" s="54">
        <v>18741</v>
      </c>
      <c r="F16" s="54">
        <v>19953</v>
      </c>
      <c r="G16" s="72">
        <f>IFERROR(((E16/F16)-1)*100,IF(E16+F16&lt;&gt;0,100,0))</f>
        <v>-6.0742745451811793</v>
      </c>
    </row>
    <row r="17" spans="1:7" s="15" customFormat="1" ht="12" x14ac:dyDescent="0.2">
      <c r="A17" s="51" t="s">
        <v>9</v>
      </c>
      <c r="B17" s="54">
        <v>23872.16</v>
      </c>
      <c r="C17" s="54">
        <v>14275.495999999999</v>
      </c>
      <c r="D17" s="72">
        <f>IFERROR(((B17/C17)-1)*100,IF(B17+C17&lt;&gt;0,100,0))</f>
        <v>67.22473250666738</v>
      </c>
      <c r="E17" s="54">
        <v>8137897.4230000004</v>
      </c>
      <c r="F17" s="54">
        <v>8239997.9550000001</v>
      </c>
      <c r="G17" s="72">
        <f>IFERROR(((E17/F17)-1)*100,IF(E17+F17&lt;&gt;0,100,0))</f>
        <v>-1.2390844337290763</v>
      </c>
    </row>
    <row r="18" spans="1:7" s="15" customFormat="1" ht="12" x14ac:dyDescent="0.2">
      <c r="A18" s="51" t="s">
        <v>10</v>
      </c>
      <c r="B18" s="54">
        <v>1956663.4006888301</v>
      </c>
      <c r="C18" s="54">
        <v>818745.40643279999</v>
      </c>
      <c r="D18" s="72">
        <f>IFERROR(((B18/C18)-1)*100,IF(B18+C18&lt;&gt;0,100,0))</f>
        <v>138.98313020329925</v>
      </c>
      <c r="E18" s="54">
        <v>466272622.33795297</v>
      </c>
      <c r="F18" s="54">
        <v>558439762.43906796</v>
      </c>
      <c r="G18" s="72">
        <f>IFERROR(((E18/F18)-1)*100,IF(E18+F18&lt;&gt;0,100,0))</f>
        <v>-16.50440142345191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5455562.5492700003</v>
      </c>
      <c r="C24" s="53">
        <v>4445148.4448300004</v>
      </c>
      <c r="D24" s="52">
        <f>B24-C24</f>
        <v>1010414.1044399999</v>
      </c>
      <c r="E24" s="54">
        <v>746424834.51023996</v>
      </c>
      <c r="F24" s="54">
        <v>908375988.29794002</v>
      </c>
      <c r="G24" s="52">
        <f>E24-F24</f>
        <v>-161951153.78770006</v>
      </c>
    </row>
    <row r="25" spans="1:7" s="15" customFormat="1" ht="12" x14ac:dyDescent="0.2">
      <c r="A25" s="55" t="s">
        <v>15</v>
      </c>
      <c r="B25" s="53">
        <v>5854780.7961999997</v>
      </c>
      <c r="C25" s="53">
        <v>5999734.3221500004</v>
      </c>
      <c r="D25" s="52">
        <f>B25-C25</f>
        <v>-144953.52595000062</v>
      </c>
      <c r="E25" s="54">
        <v>881176384.09579003</v>
      </c>
      <c r="F25" s="54">
        <v>993049759.41758001</v>
      </c>
      <c r="G25" s="52">
        <f>E25-F25</f>
        <v>-111873375.32178998</v>
      </c>
    </row>
    <row r="26" spans="1:7" s="25" customFormat="1" ht="12" x14ac:dyDescent="0.2">
      <c r="A26" s="56" t="s">
        <v>16</v>
      </c>
      <c r="B26" s="57">
        <f>B24-B25</f>
        <v>-399218.24692999944</v>
      </c>
      <c r="C26" s="57">
        <f>C24-C25</f>
        <v>-1554585.87732</v>
      </c>
      <c r="D26" s="57"/>
      <c r="E26" s="57">
        <f>E24-E25</f>
        <v>-134751549.58555007</v>
      </c>
      <c r="F26" s="57">
        <f>F24-F25</f>
        <v>-84673771.119639993</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76893.152059460001</v>
      </c>
      <c r="C33" s="103">
        <v>73048.568806209994</v>
      </c>
      <c r="D33" s="72">
        <f t="shared" ref="D33:D42" si="0">IFERROR(((B33/C33)-1)*100,IF(B33+C33&lt;&gt;0,100,0))</f>
        <v>5.2630507566127305</v>
      </c>
      <c r="E33" s="51"/>
      <c r="F33" s="103">
        <v>77092.88</v>
      </c>
      <c r="G33" s="103">
        <v>74379.570000000007</v>
      </c>
    </row>
    <row r="34" spans="1:7" s="15" customFormat="1" ht="12" x14ac:dyDescent="0.2">
      <c r="A34" s="51" t="s">
        <v>23</v>
      </c>
      <c r="B34" s="103">
        <v>80414.193041609993</v>
      </c>
      <c r="C34" s="103">
        <v>77087.885891230006</v>
      </c>
      <c r="D34" s="72">
        <f t="shared" si="0"/>
        <v>4.3149544340512325</v>
      </c>
      <c r="E34" s="51"/>
      <c r="F34" s="103">
        <v>80723.66</v>
      </c>
      <c r="G34" s="103">
        <v>78576.22</v>
      </c>
    </row>
    <row r="35" spans="1:7" s="15" customFormat="1" ht="12" x14ac:dyDescent="0.2">
      <c r="A35" s="51" t="s">
        <v>24</v>
      </c>
      <c r="B35" s="103">
        <v>72493.944450669995</v>
      </c>
      <c r="C35" s="103">
        <v>68630.812869829999</v>
      </c>
      <c r="D35" s="72">
        <f t="shared" si="0"/>
        <v>5.628858845322271</v>
      </c>
      <c r="E35" s="51"/>
      <c r="F35" s="103">
        <v>72605.789999999994</v>
      </c>
      <c r="G35" s="103">
        <v>71677.81</v>
      </c>
    </row>
    <row r="36" spans="1:7" s="15" customFormat="1" ht="12" x14ac:dyDescent="0.2">
      <c r="A36" s="51" t="s">
        <v>25</v>
      </c>
      <c r="B36" s="103">
        <v>70494.795937760005</v>
      </c>
      <c r="C36" s="103">
        <v>66955.473996400004</v>
      </c>
      <c r="D36" s="72">
        <f t="shared" si="0"/>
        <v>5.2860830192170694</v>
      </c>
      <c r="E36" s="51"/>
      <c r="F36" s="103">
        <v>70720.91</v>
      </c>
      <c r="G36" s="103">
        <v>67896.320000000007</v>
      </c>
    </row>
    <row r="37" spans="1:7" s="15" customFormat="1" ht="12" x14ac:dyDescent="0.2">
      <c r="A37" s="51" t="s">
        <v>79</v>
      </c>
      <c r="B37" s="103">
        <v>57532.725429799997</v>
      </c>
      <c r="C37" s="103">
        <v>70805.03145558</v>
      </c>
      <c r="D37" s="72">
        <f t="shared" si="0"/>
        <v>-18.744862833803655</v>
      </c>
      <c r="E37" s="51"/>
      <c r="F37" s="103">
        <v>58925.31</v>
      </c>
      <c r="G37" s="103">
        <v>56940.44</v>
      </c>
    </row>
    <row r="38" spans="1:7" s="15" customFormat="1" ht="12" x14ac:dyDescent="0.2">
      <c r="A38" s="51" t="s">
        <v>26</v>
      </c>
      <c r="B38" s="103">
        <v>103717.01626557</v>
      </c>
      <c r="C38" s="103">
        <v>90308.102140699993</v>
      </c>
      <c r="D38" s="72">
        <f t="shared" si="0"/>
        <v>14.847963590220203</v>
      </c>
      <c r="E38" s="51"/>
      <c r="F38" s="103">
        <v>103717.02</v>
      </c>
      <c r="G38" s="103">
        <v>97940.35</v>
      </c>
    </row>
    <row r="39" spans="1:7" s="15" customFormat="1" ht="12" x14ac:dyDescent="0.2">
      <c r="A39" s="51" t="s">
        <v>27</v>
      </c>
      <c r="B39" s="103">
        <v>17873.13403727</v>
      </c>
      <c r="C39" s="103">
        <v>15525.462603759999</v>
      </c>
      <c r="D39" s="72">
        <f t="shared" si="0"/>
        <v>15.121426610125187</v>
      </c>
      <c r="E39" s="51"/>
      <c r="F39" s="103">
        <v>17900.55</v>
      </c>
      <c r="G39" s="103">
        <v>17361.7</v>
      </c>
    </row>
    <row r="40" spans="1:7" s="15" customFormat="1" ht="12" x14ac:dyDescent="0.2">
      <c r="A40" s="51" t="s">
        <v>28</v>
      </c>
      <c r="B40" s="103">
        <v>105221.27747217999</v>
      </c>
      <c r="C40" s="103">
        <v>90252.666289400004</v>
      </c>
      <c r="D40" s="72">
        <f t="shared" si="0"/>
        <v>16.58522877848543</v>
      </c>
      <c r="E40" s="51"/>
      <c r="F40" s="103">
        <v>105221.28</v>
      </c>
      <c r="G40" s="103">
        <v>100350.33</v>
      </c>
    </row>
    <row r="41" spans="1:7" s="15" customFormat="1" ht="12" x14ac:dyDescent="0.2">
      <c r="A41" s="51" t="s">
        <v>29</v>
      </c>
      <c r="B41" s="59"/>
      <c r="C41" s="59"/>
      <c r="D41" s="72">
        <f t="shared" si="0"/>
        <v>0</v>
      </c>
      <c r="E41" s="51"/>
      <c r="F41" s="59"/>
      <c r="G41" s="59"/>
    </row>
    <row r="42" spans="1:7" s="15" customFormat="1" ht="12" x14ac:dyDescent="0.2">
      <c r="A42" s="51" t="s">
        <v>78</v>
      </c>
      <c r="B42" s="103">
        <v>720.85065223000004</v>
      </c>
      <c r="C42" s="103">
        <v>1050.7204589099999</v>
      </c>
      <c r="D42" s="72">
        <f t="shared" si="0"/>
        <v>-31.394630596819383</v>
      </c>
      <c r="E42" s="51"/>
      <c r="F42" s="103">
        <v>721.76</v>
      </c>
      <c r="G42" s="103">
        <v>672.61</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19006.809749343702</v>
      </c>
      <c r="D48" s="59"/>
      <c r="E48" s="104">
        <v>21337.885302384399</v>
      </c>
      <c r="F48" s="59"/>
      <c r="G48" s="72">
        <f>IFERROR(((C48/E48)-1)*100,IF(C48+E48&lt;&gt;0,100,0))</f>
        <v>-10.924585637266549</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504</v>
      </c>
      <c r="D54" s="62"/>
      <c r="E54" s="105">
        <v>69031</v>
      </c>
      <c r="F54" s="105">
        <v>6295322.1100000003</v>
      </c>
      <c r="G54" s="105">
        <v>8030965.3439999996</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1075</v>
      </c>
      <c r="C68" s="53">
        <v>937</v>
      </c>
      <c r="D68" s="72">
        <f>IFERROR(((B68/C68)-1)*100,IF(B68+C68&lt;&gt;0,100,0))</f>
        <v>14.727854855923162</v>
      </c>
      <c r="E68" s="53">
        <v>325607</v>
      </c>
      <c r="F68" s="53">
        <v>331809</v>
      </c>
      <c r="G68" s="72">
        <f>IFERROR(((E68/F68)-1)*100,IF(E68+F68&lt;&gt;0,100,0))</f>
        <v>-1.8691476120298089</v>
      </c>
    </row>
    <row r="69" spans="1:7" s="15" customFormat="1" ht="12" x14ac:dyDescent="0.2">
      <c r="A69" s="66" t="s">
        <v>54</v>
      </c>
      <c r="B69" s="54">
        <v>21049844.278000001</v>
      </c>
      <c r="C69" s="53">
        <v>13042329.552999999</v>
      </c>
      <c r="D69" s="72">
        <f>IFERROR(((B69/C69)-1)*100,IF(B69+C69&lt;&gt;0,100,0))</f>
        <v>61.396353254684556</v>
      </c>
      <c r="E69" s="53">
        <v>12218156844.320999</v>
      </c>
      <c r="F69" s="53">
        <v>9977146669.1110001</v>
      </c>
      <c r="G69" s="72">
        <f>IFERROR(((E69/F69)-1)*100,IF(E69+F69&lt;&gt;0,100,0))</f>
        <v>22.461433609552039</v>
      </c>
    </row>
    <row r="70" spans="1:7" s="15" customFormat="1" ht="12" x14ac:dyDescent="0.2">
      <c r="A70" s="66" t="s">
        <v>55</v>
      </c>
      <c r="B70" s="54">
        <v>19273884.996300001</v>
      </c>
      <c r="C70" s="53">
        <v>12979661.351199999</v>
      </c>
      <c r="D70" s="72">
        <f>IFERROR(((B70/C70)-1)*100,IF(B70+C70&lt;&gt;0,100,0))</f>
        <v>48.492972773269514</v>
      </c>
      <c r="E70" s="53">
        <v>10965888338.2966</v>
      </c>
      <c r="F70" s="53">
        <v>9496463743.3093109</v>
      </c>
      <c r="G70" s="72">
        <f>IFERROR(((E70/F70)-1)*100,IF(E70+F70&lt;&gt;0,100,0))</f>
        <v>15.473387091300861</v>
      </c>
    </row>
    <row r="71" spans="1:7" s="15" customFormat="1" ht="12" x14ac:dyDescent="0.2">
      <c r="A71" s="66" t="s">
        <v>94</v>
      </c>
      <c r="B71" s="72">
        <f>IFERROR(B69/B68/1000,)</f>
        <v>19.581250491162791</v>
      </c>
      <c r="C71" s="72">
        <f>IFERROR(C69/C68/1000,)</f>
        <v>13.919241785485593</v>
      </c>
      <c r="D71" s="72">
        <f>IFERROR(((B71/C71)-1)*100,IF(B71+C71&lt;&gt;0,100,0))</f>
        <v>40.677565581059923</v>
      </c>
      <c r="E71" s="72">
        <f>IFERROR(E69/E68/1000,)</f>
        <v>37.524245008003511</v>
      </c>
      <c r="F71" s="72">
        <f>IFERROR(F69/F68/1000,)</f>
        <v>30.068945294163207</v>
      </c>
      <c r="G71" s="72">
        <f>IFERROR(((E71/F71)-1)*100,IF(E71+F71&lt;&gt;0,100,0))</f>
        <v>24.794018017278052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438</v>
      </c>
      <c r="C74" s="53">
        <v>514</v>
      </c>
      <c r="D74" s="72">
        <f>IFERROR(((B74/C74)-1)*100,IF(B74+C74&lt;&gt;0,100,0))</f>
        <v>-14.785992217898835</v>
      </c>
      <c r="E74" s="53">
        <v>137657</v>
      </c>
      <c r="F74" s="53">
        <v>138689</v>
      </c>
      <c r="G74" s="72">
        <f>IFERROR(((E74/F74)-1)*100,IF(E74+F74&lt;&gt;0,100,0))</f>
        <v>-0.74411092444245375</v>
      </c>
    </row>
    <row r="75" spans="1:7" s="15" customFormat="1" ht="12" x14ac:dyDescent="0.2">
      <c r="A75" s="66" t="s">
        <v>54</v>
      </c>
      <c r="B75" s="54">
        <v>128161844.147</v>
      </c>
      <c r="C75" s="53">
        <v>136347520.796</v>
      </c>
      <c r="D75" s="72">
        <f>IFERROR(((B75/C75)-1)*100,IF(B75+C75&lt;&gt;0,100,0))</f>
        <v>-6.0035390458233699</v>
      </c>
      <c r="E75" s="53">
        <v>30759263506.700001</v>
      </c>
      <c r="F75" s="53">
        <v>25741601576.479</v>
      </c>
      <c r="G75" s="72">
        <f>IFERROR(((E75/F75)-1)*100,IF(E75+F75&lt;&gt;0,100,0))</f>
        <v>19.492423248465673</v>
      </c>
    </row>
    <row r="76" spans="1:7" s="15" customFormat="1" ht="12" x14ac:dyDescent="0.2">
      <c r="A76" s="66" t="s">
        <v>55</v>
      </c>
      <c r="B76" s="54">
        <v>113769049.15312999</v>
      </c>
      <c r="C76" s="53">
        <v>120987161.07508001</v>
      </c>
      <c r="D76" s="72">
        <f>IFERROR(((B76/C76)-1)*100,IF(B76+C76&lt;&gt;0,100,0))</f>
        <v>-5.9660147885201908</v>
      </c>
      <c r="E76" s="53">
        <v>27764524766.958099</v>
      </c>
      <c r="F76" s="53">
        <v>24080561705.665699</v>
      </c>
      <c r="G76" s="72">
        <f>IFERROR(((E76/F76)-1)*100,IF(E76+F76&lt;&gt;0,100,0))</f>
        <v>15.298493059759632</v>
      </c>
    </row>
    <row r="77" spans="1:7" s="15" customFormat="1" ht="12" x14ac:dyDescent="0.2">
      <c r="A77" s="66" t="s">
        <v>94</v>
      </c>
      <c r="B77" s="72">
        <f>IFERROR(B75/B74/1000,)</f>
        <v>292.60695010730598</v>
      </c>
      <c r="C77" s="72">
        <f>IFERROR(C75/C74/1000,)</f>
        <v>265.26755018677045</v>
      </c>
      <c r="D77" s="72">
        <f>IFERROR(((B77/C77)-1)*100,IF(B77+C77&lt;&gt;0,100,0))</f>
        <v>10.306349156271221</v>
      </c>
      <c r="E77" s="72">
        <f>IFERROR(E75/E74/1000,)</f>
        <v>223.44859692351278</v>
      </c>
      <c r="F77" s="72">
        <f>IFERROR(F75/F74/1000,)</f>
        <v>185.60665645061252</v>
      </c>
      <c r="G77" s="72">
        <f>IFERROR(((E77/F77)-1)*100,IF(E77+F77&lt;&gt;0,100,0))</f>
        <v>20.38824533373862</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56</v>
      </c>
      <c r="C80" s="53">
        <v>65</v>
      </c>
      <c r="D80" s="72">
        <f>IFERROR(((B80/C80)-1)*100,IF(B80+C80&lt;&gt;0,100,0))</f>
        <v>-13.846153846153841</v>
      </c>
      <c r="E80" s="53">
        <v>11008</v>
      </c>
      <c r="F80" s="53">
        <v>9970</v>
      </c>
      <c r="G80" s="72">
        <f>IFERROR(((E80/F80)-1)*100,IF(E80+F80&lt;&gt;0,100,0))</f>
        <v>10.411233701103306</v>
      </c>
    </row>
    <row r="81" spans="1:7" s="15" customFormat="1" ht="12" x14ac:dyDescent="0.2">
      <c r="A81" s="66" t="s">
        <v>54</v>
      </c>
      <c r="B81" s="54">
        <v>3641020.736</v>
      </c>
      <c r="C81" s="53">
        <v>6639138.9289999995</v>
      </c>
      <c r="D81" s="72">
        <f>IFERROR(((B81/C81)-1)*100,IF(B81+C81&lt;&gt;0,100,0))</f>
        <v>-45.158238516505669</v>
      </c>
      <c r="E81" s="53">
        <v>1302798334.628</v>
      </c>
      <c r="F81" s="53">
        <v>1158604467.283</v>
      </c>
      <c r="G81" s="72">
        <f>IFERROR(((E81/F81)-1)*100,IF(E81+F81&lt;&gt;0,100,0))</f>
        <v>12.445478281569521</v>
      </c>
    </row>
    <row r="82" spans="1:7" s="15" customFormat="1" ht="12" x14ac:dyDescent="0.2">
      <c r="A82" s="66" t="s">
        <v>55</v>
      </c>
      <c r="B82" s="54">
        <v>671405.29945997603</v>
      </c>
      <c r="C82" s="53">
        <v>-435985.027220016</v>
      </c>
      <c r="D82" s="72">
        <f>IFERROR(((B82/C82)-1)*100,IF(B82+C82&lt;&gt;0,100,0))</f>
        <v>-253.99732961956909</v>
      </c>
      <c r="E82" s="53">
        <v>406463879.80225003</v>
      </c>
      <c r="F82" s="53">
        <v>387574492.06466401</v>
      </c>
      <c r="G82" s="72">
        <f>IFERROR(((E82/F82)-1)*100,IF(E82+F82&lt;&gt;0,100,0))</f>
        <v>4.873743789731777</v>
      </c>
    </row>
    <row r="83" spans="1:7" x14ac:dyDescent="0.2">
      <c r="A83" s="66" t="s">
        <v>94</v>
      </c>
      <c r="B83" s="72">
        <f>IFERROR(B81/B80/1000,)</f>
        <v>65.018227428571436</v>
      </c>
      <c r="C83" s="72">
        <f>IFERROR(C81/C80/1000,)</f>
        <v>102.14059890769229</v>
      </c>
      <c r="D83" s="72">
        <f>IFERROR(((B83/C83)-1)*100,IF(B83+C83&lt;&gt;0,100,0))</f>
        <v>-36.344383992372642</v>
      </c>
      <c r="E83" s="72">
        <f>IFERROR(E81/E80/1000,)</f>
        <v>118.3501394102471</v>
      </c>
      <c r="F83" s="72">
        <f>IFERROR(F81/F80/1000,)</f>
        <v>116.20907395015045</v>
      </c>
      <c r="G83" s="72">
        <f>IFERROR(((E83/F83)-1)*100,IF(E83+F83&lt;&gt;0,100,0))</f>
        <v>1.8424253694811155</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1569</v>
      </c>
      <c r="C86" s="51">
        <f>C68+C74+C80</f>
        <v>1516</v>
      </c>
      <c r="D86" s="72">
        <f>IFERROR(((B86/C86)-1)*100,IF(B86+C86&lt;&gt;0,100,0))</f>
        <v>3.4960422163588412</v>
      </c>
      <c r="E86" s="51">
        <f>E68+E74+E80</f>
        <v>474272</v>
      </c>
      <c r="F86" s="51">
        <f>F68+F74+F80</f>
        <v>480468</v>
      </c>
      <c r="G86" s="72">
        <f>IFERROR(((E86/F86)-1)*100,IF(E86+F86&lt;&gt;0,100,0))</f>
        <v>-1.2895759967365139</v>
      </c>
    </row>
    <row r="87" spans="1:7" s="15" customFormat="1" ht="12" x14ac:dyDescent="0.2">
      <c r="A87" s="66" t="s">
        <v>54</v>
      </c>
      <c r="B87" s="51">
        <f t="shared" ref="B87:C87" si="1">B69+B75+B81</f>
        <v>152852709.16100001</v>
      </c>
      <c r="C87" s="51">
        <f t="shared" si="1"/>
        <v>156028989.278</v>
      </c>
      <c r="D87" s="72">
        <f>IFERROR(((B87/C87)-1)*100,IF(B87+C87&lt;&gt;0,100,0))</f>
        <v>-2.0356987068221977</v>
      </c>
      <c r="E87" s="51">
        <f t="shared" ref="E87:F87" si="2">E69+E75+E81</f>
        <v>44280218685.648994</v>
      </c>
      <c r="F87" s="51">
        <f t="shared" si="2"/>
        <v>36877352712.872993</v>
      </c>
      <c r="G87" s="72">
        <f>IFERROR(((E87/F87)-1)*100,IF(E87+F87&lt;&gt;0,100,0))</f>
        <v>20.074287952323221</v>
      </c>
    </row>
    <row r="88" spans="1:7" s="15" customFormat="1" ht="12" x14ac:dyDescent="0.2">
      <c r="A88" s="66" t="s">
        <v>55</v>
      </c>
      <c r="B88" s="51">
        <f t="shared" ref="B88:C88" si="3">B70+B76+B82</f>
        <v>133714339.44888997</v>
      </c>
      <c r="C88" s="51">
        <f t="shared" si="3"/>
        <v>133530837.39906</v>
      </c>
      <c r="D88" s="72">
        <f>IFERROR(((B88/C88)-1)*100,IF(B88+C88&lt;&gt;0,100,0))</f>
        <v>0.13742297539973691</v>
      </c>
      <c r="E88" s="51">
        <f t="shared" ref="E88:F88" si="4">E70+E76+E82</f>
        <v>39136876985.056953</v>
      </c>
      <c r="F88" s="51">
        <f t="shared" si="4"/>
        <v>33964599941.039673</v>
      </c>
      <c r="G88" s="72">
        <f>IFERROR(((E88/F88)-1)*100,IF(E88+F88&lt;&gt;0,100,0))</f>
        <v>15.228435055899414</v>
      </c>
    </row>
    <row r="89" spans="1:7" x14ac:dyDescent="0.2">
      <c r="A89" s="66" t="s">
        <v>95</v>
      </c>
      <c r="B89" s="72">
        <f>IFERROR((B75/B87)*100,IF(B75+B87&lt;&gt;0,100,0))</f>
        <v>83.846629117974558</v>
      </c>
      <c r="C89" s="72">
        <f>IFERROR((C75/C87)*100,IF(C75+C87&lt;&gt;0,100,0))</f>
        <v>87.38601808992486</v>
      </c>
      <c r="D89" s="72">
        <f>IFERROR(((B89/C89)-1)*100,IF(B89+C89&lt;&gt;0,100,0))</f>
        <v>-4.0502920825481237</v>
      </c>
      <c r="E89" s="72">
        <f>IFERROR((E75/E87)*100,IF(E75+E87&lt;&gt;0,100,0))</f>
        <v>69.465021672688636</v>
      </c>
      <c r="F89" s="72">
        <f>IFERROR((F75/F87)*100,IF(F75+F87&lt;&gt;0,100,0))</f>
        <v>69.803279473185256</v>
      </c>
      <c r="G89" s="72">
        <f>IFERROR(((E89/F89)-1)*100,IF(E89+F89&lt;&gt;0,100,0))</f>
        <v>-0.48458726158641108</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23613624.881000001</v>
      </c>
      <c r="C97" s="106">
        <v>18028661.785999998</v>
      </c>
      <c r="D97" s="52">
        <f>B97-C97</f>
        <v>5584963.0950000025</v>
      </c>
      <c r="E97" s="106">
        <v>5581582558.4110003</v>
      </c>
      <c r="F97" s="106">
        <v>3410234632.152</v>
      </c>
      <c r="G97" s="67">
        <f>E97-F97</f>
        <v>2171347926.2590003</v>
      </c>
    </row>
    <row r="98" spans="1:7" s="15" customFormat="1" ht="13.5" x14ac:dyDescent="0.2">
      <c r="A98" s="66" t="s">
        <v>88</v>
      </c>
      <c r="B98" s="53">
        <v>26735721.147999998</v>
      </c>
      <c r="C98" s="106">
        <v>20255628.046999998</v>
      </c>
      <c r="D98" s="52">
        <f>B98-C98</f>
        <v>6480093.1009999998</v>
      </c>
      <c r="E98" s="106">
        <v>5560391133.1110001</v>
      </c>
      <c r="F98" s="106">
        <v>3383456150.619</v>
      </c>
      <c r="G98" s="67">
        <f>E98-F98</f>
        <v>2176934982.4920001</v>
      </c>
    </row>
    <row r="99" spans="1:7" s="15" customFormat="1" ht="12" x14ac:dyDescent="0.2">
      <c r="A99" s="68" t="s">
        <v>16</v>
      </c>
      <c r="B99" s="52">
        <f>B97-B98</f>
        <v>-3122096.2669999972</v>
      </c>
      <c r="C99" s="52">
        <f>C97-C98</f>
        <v>-2226966.2609999999</v>
      </c>
      <c r="D99" s="69"/>
      <c r="E99" s="52">
        <f>E97-E98</f>
        <v>21191425.300000191</v>
      </c>
      <c r="F99" s="69">
        <f>F97-F98</f>
        <v>26778481.532999992</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5152940.8739999998</v>
      </c>
      <c r="C102" s="106">
        <v>1925691</v>
      </c>
      <c r="D102" s="52">
        <f>B102-C102</f>
        <v>3227249.8739999998</v>
      </c>
      <c r="E102" s="106">
        <v>1610149823.905</v>
      </c>
      <c r="F102" s="106">
        <v>1147369504.4230001</v>
      </c>
      <c r="G102" s="67">
        <f>E102-F102</f>
        <v>462780319.48199987</v>
      </c>
    </row>
    <row r="103" spans="1:7" s="15" customFormat="1" ht="13.5" x14ac:dyDescent="0.2">
      <c r="A103" s="66" t="s">
        <v>88</v>
      </c>
      <c r="B103" s="53">
        <v>6242210.949</v>
      </c>
      <c r="C103" s="106">
        <v>2320595.2000000002</v>
      </c>
      <c r="D103" s="52">
        <f>B103-C103</f>
        <v>3921615.7489999998</v>
      </c>
      <c r="E103" s="106">
        <v>1791834669.5420001</v>
      </c>
      <c r="F103" s="106">
        <v>1302973944.247</v>
      </c>
      <c r="G103" s="67">
        <f>E103-F103</f>
        <v>488860725.29500008</v>
      </c>
    </row>
    <row r="104" spans="1:7" s="25" customFormat="1" ht="12" x14ac:dyDescent="0.2">
      <c r="A104" s="68" t="s">
        <v>16</v>
      </c>
      <c r="B104" s="52">
        <f>B102-B103</f>
        <v>-1089270.0750000002</v>
      </c>
      <c r="C104" s="52">
        <f>C102-C103</f>
        <v>-394904.20000000019</v>
      </c>
      <c r="D104" s="69"/>
      <c r="E104" s="52">
        <f>E102-E103</f>
        <v>-181684845.63700008</v>
      </c>
      <c r="F104" s="69">
        <f>F102-F103</f>
        <v>-155604439.82399988</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8">
        <v>940.41845325617805</v>
      </c>
      <c r="C111" s="107">
        <v>857.52070708042095</v>
      </c>
      <c r="D111" s="72">
        <f>IFERROR(((B111/C111)-1)*100,IF(B111+C111&lt;&gt;0,100,0))</f>
        <v>9.6671422032474261</v>
      </c>
      <c r="E111" s="71"/>
      <c r="F111" s="108">
        <v>942.70565232665001</v>
      </c>
      <c r="G111" s="108">
        <v>940.41845325617805</v>
      </c>
    </row>
    <row r="112" spans="1:7" s="15" customFormat="1" ht="12" x14ac:dyDescent="0.2">
      <c r="A112" s="66" t="s">
        <v>50</v>
      </c>
      <c r="B112" s="108">
        <v>926.96036906024096</v>
      </c>
      <c r="C112" s="107">
        <v>845.49126258014303</v>
      </c>
      <c r="D112" s="72">
        <f>IFERROR(((B112/C112)-1)*100,IF(B112+C112&lt;&gt;0,100,0))</f>
        <v>9.6357124060020283</v>
      </c>
      <c r="E112" s="71"/>
      <c r="F112" s="108">
        <v>929.223568398829</v>
      </c>
      <c r="G112" s="108">
        <v>926.96036906024096</v>
      </c>
    </row>
    <row r="113" spans="1:7" s="15" customFormat="1" ht="12" x14ac:dyDescent="0.2">
      <c r="A113" s="66" t="s">
        <v>51</v>
      </c>
      <c r="B113" s="108">
        <v>1009.31521498036</v>
      </c>
      <c r="C113" s="107">
        <v>916.86891006823703</v>
      </c>
      <c r="D113" s="72">
        <f>IFERROR(((B113/C113)-1)*100,IF(B113+C113&lt;&gt;0,100,0))</f>
        <v>10.082826879280127</v>
      </c>
      <c r="E113" s="71"/>
      <c r="F113" s="108">
        <v>1011.65509951119</v>
      </c>
      <c r="G113" s="108">
        <v>1009.31521498036</v>
      </c>
    </row>
    <row r="114" spans="1:7" s="25" customFormat="1" ht="12" x14ac:dyDescent="0.2">
      <c r="A114" s="68" t="s">
        <v>52</v>
      </c>
      <c r="B114" s="72"/>
      <c r="C114" s="71"/>
      <c r="D114" s="73"/>
      <c r="E114" s="71"/>
      <c r="F114" s="58"/>
      <c r="G114" s="58"/>
    </row>
    <row r="115" spans="1:7" s="15" customFormat="1" ht="12" x14ac:dyDescent="0.2">
      <c r="A115" s="66" t="s">
        <v>56</v>
      </c>
      <c r="B115" s="108">
        <v>709.30164856452802</v>
      </c>
      <c r="C115" s="107">
        <v>649.56481245213502</v>
      </c>
      <c r="D115" s="72">
        <f>IFERROR(((B115/C115)-1)*100,IF(B115+C115&lt;&gt;0,100,0))</f>
        <v>9.1964396727224127</v>
      </c>
      <c r="E115" s="71"/>
      <c r="F115" s="108">
        <v>710.01661648988102</v>
      </c>
      <c r="G115" s="108">
        <v>709.30164856452802</v>
      </c>
    </row>
    <row r="116" spans="1:7" s="15" customFormat="1" ht="12" x14ac:dyDescent="0.2">
      <c r="A116" s="66" t="s">
        <v>57</v>
      </c>
      <c r="B116" s="108">
        <v>937.09500366716304</v>
      </c>
      <c r="C116" s="107">
        <v>849.64622107853097</v>
      </c>
      <c r="D116" s="72">
        <f>IFERROR(((B116/C116)-1)*100,IF(B116+C116&lt;&gt;0,100,0))</f>
        <v>10.292375864112667</v>
      </c>
      <c r="E116" s="71"/>
      <c r="F116" s="108">
        <v>938.94724245231896</v>
      </c>
      <c r="G116" s="108">
        <v>937.09500366716304</v>
      </c>
    </row>
    <row r="117" spans="1:7" s="15" customFormat="1" ht="12" x14ac:dyDescent="0.2">
      <c r="A117" s="66" t="s">
        <v>59</v>
      </c>
      <c r="B117" s="108">
        <v>1086.53666308833</v>
      </c>
      <c r="C117" s="107">
        <v>971.35128789365695</v>
      </c>
      <c r="D117" s="72">
        <f>IFERROR(((B117/C117)-1)*100,IF(B117+C117&lt;&gt;0,100,0))</f>
        <v>11.858261437471175</v>
      </c>
      <c r="E117" s="71"/>
      <c r="F117" s="108">
        <v>1089.0872115926099</v>
      </c>
      <c r="G117" s="108">
        <v>1086.53666308833</v>
      </c>
    </row>
    <row r="118" spans="1:7" s="15" customFormat="1" ht="12" x14ac:dyDescent="0.2">
      <c r="A118" s="66" t="s">
        <v>58</v>
      </c>
      <c r="B118" s="108">
        <v>985.57563908542602</v>
      </c>
      <c r="C118" s="107">
        <v>917.39486391564503</v>
      </c>
      <c r="D118" s="72">
        <f>IFERROR(((B118/C118)-1)*100,IF(B118+C118&lt;&gt;0,100,0))</f>
        <v>7.4319987882611738</v>
      </c>
      <c r="E118" s="71"/>
      <c r="F118" s="108">
        <v>988.76288364399102</v>
      </c>
      <c r="G118" s="108">
        <v>985.57563908542602</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7</v>
      </c>
      <c r="F126" s="53">
        <v>17</v>
      </c>
      <c r="G126" s="72">
        <f>IFERROR(((E126/F126)-1)*100,IF(E126+F126&lt;&gt;0,100,0))</f>
        <v>-58.82352941176471</v>
      </c>
    </row>
    <row r="127" spans="1:7" s="15" customFormat="1" ht="12" x14ac:dyDescent="0.2">
      <c r="A127" s="66" t="s">
        <v>72</v>
      </c>
      <c r="B127" s="54">
        <v>34</v>
      </c>
      <c r="C127" s="53">
        <v>16</v>
      </c>
      <c r="D127" s="72">
        <f>IFERROR(((B127/C127)-1)*100,IF(B127+C127&lt;&gt;0,100,0))</f>
        <v>112.5</v>
      </c>
      <c r="E127" s="53">
        <v>17698</v>
      </c>
      <c r="F127" s="53">
        <v>14267</v>
      </c>
      <c r="G127" s="72">
        <f>IFERROR(((E127/F127)-1)*100,IF(E127+F127&lt;&gt;0,100,0))</f>
        <v>24.048503539636922</v>
      </c>
    </row>
    <row r="128" spans="1:7" s="15" customFormat="1" ht="12" x14ac:dyDescent="0.2">
      <c r="A128" s="66" t="s">
        <v>74</v>
      </c>
      <c r="B128" s="54">
        <v>0</v>
      </c>
      <c r="C128" s="53">
        <v>0</v>
      </c>
      <c r="D128" s="72">
        <f>IFERROR(((B128/C128)-1)*100,IF(B128+C128&lt;&gt;0,100,0))</f>
        <v>0</v>
      </c>
      <c r="E128" s="53">
        <v>344</v>
      </c>
      <c r="F128" s="53">
        <v>395</v>
      </c>
      <c r="G128" s="72">
        <f>IFERROR(((E128/F128)-1)*100,IF(E128+F128&lt;&gt;0,100,0))</f>
        <v>-12.911392405063292</v>
      </c>
    </row>
    <row r="129" spans="1:7" s="25" customFormat="1" ht="12" x14ac:dyDescent="0.2">
      <c r="A129" s="68" t="s">
        <v>34</v>
      </c>
      <c r="B129" s="69">
        <f>SUM(B126:B128)</f>
        <v>34</v>
      </c>
      <c r="C129" s="69">
        <f>SUM(C126:C128)</f>
        <v>16</v>
      </c>
      <c r="D129" s="72">
        <f>IFERROR(((B129/C129)-1)*100,IF(B129+C129&lt;&gt;0,100,0))</f>
        <v>112.5</v>
      </c>
      <c r="E129" s="69">
        <f>SUM(E126:E128)</f>
        <v>18049</v>
      </c>
      <c r="F129" s="69">
        <f>SUM(F126:F128)</f>
        <v>14679</v>
      </c>
      <c r="G129" s="72">
        <f>IFERROR(((E129/F129)-1)*100,IF(E129+F129&lt;&gt;0,100,0))</f>
        <v>22.957967163975756</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0</v>
      </c>
      <c r="C132" s="53">
        <v>0</v>
      </c>
      <c r="D132" s="72">
        <f>IFERROR(((B132/C132)-1)*100,IF(B132+C132&lt;&gt;0,100,0))</f>
        <v>0</v>
      </c>
      <c r="E132" s="53">
        <v>1282</v>
      </c>
      <c r="F132" s="53">
        <v>1125</v>
      </c>
      <c r="G132" s="72">
        <f>IFERROR(((E132/F132)-1)*100,IF(E132+F132&lt;&gt;0,100,0))</f>
        <v>13.955555555555566</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0</v>
      </c>
      <c r="C134" s="69">
        <f>SUM(C132:C133)</f>
        <v>0</v>
      </c>
      <c r="D134" s="72">
        <f>IFERROR(((B134/C134)-1)*100,IF(B134+C134&lt;&gt;0,100,0))</f>
        <v>0</v>
      </c>
      <c r="E134" s="69">
        <f>SUM(E132:E133)</f>
        <v>1282</v>
      </c>
      <c r="F134" s="69">
        <f>SUM(F132:F133)</f>
        <v>1125</v>
      </c>
      <c r="G134" s="72">
        <f>IFERROR(((E134/F134)-1)*100,IF(E134+F134&lt;&gt;0,100,0))</f>
        <v>13.955555555555566</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930</v>
      </c>
      <c r="F137" s="53">
        <v>1456</v>
      </c>
      <c r="G137" s="72">
        <f>IFERROR(((E137/F137)-1)*100,IF(E137+F137&lt;&gt;0,100,0))</f>
        <v>-36.126373626373635</v>
      </c>
    </row>
    <row r="138" spans="1:7" s="15" customFormat="1" ht="12" x14ac:dyDescent="0.2">
      <c r="A138" s="66" t="s">
        <v>72</v>
      </c>
      <c r="B138" s="54">
        <v>2033</v>
      </c>
      <c r="C138" s="53">
        <v>7194</v>
      </c>
      <c r="D138" s="72">
        <f>IFERROR(((B138/C138)-1)*100,IF(B138+C138&lt;&gt;0,100,0))</f>
        <v>-71.740339171531829</v>
      </c>
      <c r="E138" s="53">
        <v>14207133</v>
      </c>
      <c r="F138" s="53">
        <v>13705750</v>
      </c>
      <c r="G138" s="72">
        <f>IFERROR(((E138/F138)-1)*100,IF(E138+F138&lt;&gt;0,100,0))</f>
        <v>3.658194553380878</v>
      </c>
    </row>
    <row r="139" spans="1:7" s="15" customFormat="1" ht="12" x14ac:dyDescent="0.2">
      <c r="A139" s="66" t="s">
        <v>74</v>
      </c>
      <c r="B139" s="54">
        <v>0</v>
      </c>
      <c r="C139" s="53">
        <v>0</v>
      </c>
      <c r="D139" s="72">
        <f>IFERROR(((B139/C139)-1)*100,IF(B139+C139&lt;&gt;0,100,0))</f>
        <v>0</v>
      </c>
      <c r="E139" s="53">
        <v>14974</v>
      </c>
      <c r="F139" s="53">
        <v>16509</v>
      </c>
      <c r="G139" s="72">
        <f>IFERROR(((E139/F139)-1)*100,IF(E139+F139&lt;&gt;0,100,0))</f>
        <v>-9.2979586891998256</v>
      </c>
    </row>
    <row r="140" spans="1:7" s="15" customFormat="1" ht="12" x14ac:dyDescent="0.2">
      <c r="A140" s="68" t="s">
        <v>34</v>
      </c>
      <c r="B140" s="69">
        <f>SUM(B137:B139)</f>
        <v>2033</v>
      </c>
      <c r="C140" s="69">
        <f>SUM(C137:C139)</f>
        <v>7194</v>
      </c>
      <c r="D140" s="72">
        <f>IFERROR(((B140/C140)-1)*100,IF(B140+C140&lt;&gt;0,100,0))</f>
        <v>-71.740339171531829</v>
      </c>
      <c r="E140" s="69">
        <f>SUM(E137:E139)</f>
        <v>14223037</v>
      </c>
      <c r="F140" s="69">
        <f>SUM(F137:F139)</f>
        <v>13723715</v>
      </c>
      <c r="G140" s="72">
        <f>IFERROR(((E140/F140)-1)*100,IF(E140+F140&lt;&gt;0,100,0))</f>
        <v>3.6383880020825154</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0</v>
      </c>
      <c r="C143" s="53">
        <v>0</v>
      </c>
      <c r="D143" s="72">
        <f>IFERROR(((B143/C143)-1)*100,)</f>
        <v>0</v>
      </c>
      <c r="E143" s="53">
        <v>785539</v>
      </c>
      <c r="F143" s="53">
        <v>655620</v>
      </c>
      <c r="G143" s="72">
        <f>IFERROR(((E143/F143)-1)*100,)</f>
        <v>19.816204508709312</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0</v>
      </c>
      <c r="C145" s="69">
        <f>SUM(C143:C144)</f>
        <v>0</v>
      </c>
      <c r="D145" s="72">
        <f>IFERROR(((B145/C145)-1)*100,)</f>
        <v>0</v>
      </c>
      <c r="E145" s="69">
        <f>SUM(E143:E144)</f>
        <v>785539</v>
      </c>
      <c r="F145" s="69">
        <f>SUM(F143:F144)</f>
        <v>655620</v>
      </c>
      <c r="G145" s="72">
        <f>IFERROR(((E145/F145)-1)*100,)</f>
        <v>19.816204508709312</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21368.7575</v>
      </c>
      <c r="F148" s="53">
        <v>33709.315499999997</v>
      </c>
      <c r="G148" s="72">
        <f>IFERROR(((E148/F148)-1)*100,IF(E148+F148&lt;&gt;0,100,0))</f>
        <v>-36.608746920417289</v>
      </c>
    </row>
    <row r="149" spans="1:7" x14ac:dyDescent="0.2">
      <c r="A149" s="66" t="s">
        <v>72</v>
      </c>
      <c r="B149" s="54">
        <v>200439.09841000001</v>
      </c>
      <c r="C149" s="53">
        <v>640666.66163999995</v>
      </c>
      <c r="D149" s="72">
        <f>IFERROR(((B149/C149)-1)*100,IF(B149+C149&lt;&gt;0,100,0))</f>
        <v>-68.713980231637265</v>
      </c>
      <c r="E149" s="53">
        <v>1232756889.72978</v>
      </c>
      <c r="F149" s="53">
        <v>1208204783.40891</v>
      </c>
      <c r="G149" s="72">
        <f>IFERROR(((E149/F149)-1)*100,IF(E149+F149&lt;&gt;0,100,0))</f>
        <v>2.0321146429826964</v>
      </c>
    </row>
    <row r="150" spans="1:7" x14ac:dyDescent="0.2">
      <c r="A150" s="66" t="s">
        <v>74</v>
      </c>
      <c r="B150" s="54">
        <v>0</v>
      </c>
      <c r="C150" s="53">
        <v>0</v>
      </c>
      <c r="D150" s="72">
        <f>IFERROR(((B150/C150)-1)*100,IF(B150+C150&lt;&gt;0,100,0))</f>
        <v>0</v>
      </c>
      <c r="E150" s="53">
        <v>99030679.780000001</v>
      </c>
      <c r="F150" s="53">
        <v>107440875.7</v>
      </c>
      <c r="G150" s="72">
        <f>IFERROR(((E150/F150)-1)*100,IF(E150+F150&lt;&gt;0,100,0))</f>
        <v>-7.8277432729450531</v>
      </c>
    </row>
    <row r="151" spans="1:7" s="15" customFormat="1" ht="12" x14ac:dyDescent="0.2">
      <c r="A151" s="68" t="s">
        <v>34</v>
      </c>
      <c r="B151" s="69">
        <f>SUM(B148:B150)</f>
        <v>200439.09841000001</v>
      </c>
      <c r="C151" s="69">
        <f>SUM(C148:C150)</f>
        <v>640666.66163999995</v>
      </c>
      <c r="D151" s="72">
        <f>IFERROR(((B151/C151)-1)*100,IF(B151+C151&lt;&gt;0,100,0))</f>
        <v>-68.713980231637265</v>
      </c>
      <c r="E151" s="69">
        <f>SUM(E148:E150)</f>
        <v>1331808938.2672799</v>
      </c>
      <c r="F151" s="69">
        <f>SUM(F148:F150)</f>
        <v>1315679368.4244101</v>
      </c>
      <c r="G151" s="72">
        <f>IFERROR(((E151/F151)-1)*100,IF(E151+F151&lt;&gt;0,100,0))</f>
        <v>1.2259498955422332</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0</v>
      </c>
      <c r="C154" s="53">
        <v>0</v>
      </c>
      <c r="D154" s="72">
        <f>IFERROR(((B154/C154)-1)*100,IF(B154+C154&lt;&gt;0,100,0))</f>
        <v>0</v>
      </c>
      <c r="E154" s="53">
        <v>952573.2397718</v>
      </c>
      <c r="F154" s="53">
        <v>1111444.45117</v>
      </c>
      <c r="G154" s="72">
        <f>IFERROR(((E154/F154)-1)*100,IF(E154+F154&lt;&gt;0,100,0))</f>
        <v>-14.294120703104763</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0</v>
      </c>
      <c r="C156" s="69">
        <f>SUM(C154:C155)</f>
        <v>0</v>
      </c>
      <c r="D156" s="72">
        <f>IFERROR(((B156/C156)-1)*100,IF(B156+C156&lt;&gt;0,100,0))</f>
        <v>0</v>
      </c>
      <c r="E156" s="69">
        <f>SUM(E154:E155)</f>
        <v>952573.2397718</v>
      </c>
      <c r="F156" s="69">
        <f>SUM(F154:F155)</f>
        <v>1111444.45117</v>
      </c>
      <c r="G156" s="72">
        <f>IFERROR(((E156/F156)-1)*100,IF(E156+F156&lt;&gt;0,100,0))</f>
        <v>-14.294120703104763</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1414611</v>
      </c>
      <c r="C160" s="53">
        <v>1441149</v>
      </c>
      <c r="D160" s="72">
        <f>IFERROR(((B160/C160)-1)*100,IF(B160+C160&lt;&gt;0,100,0))</f>
        <v>-1.8414473451391911</v>
      </c>
      <c r="E160" s="65"/>
      <c r="F160" s="65"/>
      <c r="G160" s="52"/>
    </row>
    <row r="161" spans="1:7" s="15" customFormat="1" ht="12" x14ac:dyDescent="0.2">
      <c r="A161" s="66" t="s">
        <v>74</v>
      </c>
      <c r="B161" s="54">
        <v>1451</v>
      </c>
      <c r="C161" s="53">
        <v>1646</v>
      </c>
      <c r="D161" s="72">
        <f>IFERROR(((B161/C161)-1)*100,IF(B161+C161&lt;&gt;0,100,0))</f>
        <v>-11.846901579586877</v>
      </c>
      <c r="E161" s="65"/>
      <c r="F161" s="65"/>
      <c r="G161" s="52"/>
    </row>
    <row r="162" spans="1:7" s="25" customFormat="1" ht="12" x14ac:dyDescent="0.2">
      <c r="A162" s="68" t="s">
        <v>34</v>
      </c>
      <c r="B162" s="69">
        <f>SUM(B159:B161)</f>
        <v>1416062</v>
      </c>
      <c r="C162" s="69">
        <f>SUM(C159:C161)</f>
        <v>1443210</v>
      </c>
      <c r="D162" s="72">
        <f>IFERROR(((B162/C162)-1)*100,IF(B162+C162&lt;&gt;0,100,0))</f>
        <v>-1.8810845268533383</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181499</v>
      </c>
      <c r="C165" s="53">
        <v>131744</v>
      </c>
      <c r="D165" s="72">
        <f>IFERROR(((B165/C165)-1)*100,IF(B165+C165&lt;&gt;0,100,0))</f>
        <v>37.766425795482149</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181499</v>
      </c>
      <c r="C167" s="69">
        <f>SUM(C165:C166)</f>
        <v>131744</v>
      </c>
      <c r="D167" s="72">
        <f>IFERROR(((B167/C167)-1)*100,IF(B167+C167&lt;&gt;0,100,0))</f>
        <v>37.766425795482149</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11984</v>
      </c>
      <c r="C175" s="87">
        <v>7512</v>
      </c>
      <c r="D175" s="72">
        <f>IFERROR(((B175/C175)-1)*100,IF(B175+C175&lt;&gt;0,100,0))</f>
        <v>59.531416400425982</v>
      </c>
      <c r="E175" s="87">
        <v>1329086</v>
      </c>
      <c r="F175" s="87">
        <v>1076036</v>
      </c>
      <c r="G175" s="72">
        <f>IFERROR(((E175/F175)-1)*100,IF(E175+F175&lt;&gt;0,100,0))</f>
        <v>23.516871182748524</v>
      </c>
    </row>
    <row r="176" spans="1:7" x14ac:dyDescent="0.2">
      <c r="A176" s="66" t="s">
        <v>32</v>
      </c>
      <c r="B176" s="86">
        <v>46410</v>
      </c>
      <c r="C176" s="87">
        <v>24786</v>
      </c>
      <c r="D176" s="72">
        <f t="shared" ref="D176:D178" si="5">IFERROR(((B176/C176)-1)*100,IF(B176+C176&lt;&gt;0,100,0))</f>
        <v>87.242798353909464</v>
      </c>
      <c r="E176" s="87">
        <v>7088936</v>
      </c>
      <c r="F176" s="87">
        <v>6689916</v>
      </c>
      <c r="G176" s="72">
        <f>IFERROR(((E176/F176)-1)*100,IF(E176+F176&lt;&gt;0,100,0))</f>
        <v>5.9644994047757915</v>
      </c>
    </row>
    <row r="177" spans="1:7" x14ac:dyDescent="0.2">
      <c r="A177" s="66" t="s">
        <v>92</v>
      </c>
      <c r="B177" s="86">
        <v>18267471.6906</v>
      </c>
      <c r="C177" s="87">
        <v>11321101.90622</v>
      </c>
      <c r="D177" s="72">
        <f t="shared" si="5"/>
        <v>61.357718020041396</v>
      </c>
      <c r="E177" s="87">
        <v>2820100087.6002002</v>
      </c>
      <c r="F177" s="87">
        <v>2917923793.9160399</v>
      </c>
      <c r="G177" s="72">
        <f>IFERROR(((E177/F177)-1)*100,IF(E177+F177&lt;&gt;0,100,0))</f>
        <v>-3.3525106625404422</v>
      </c>
    </row>
    <row r="178" spans="1:7" x14ac:dyDescent="0.2">
      <c r="A178" s="66" t="s">
        <v>93</v>
      </c>
      <c r="B178" s="86">
        <v>215318</v>
      </c>
      <c r="C178" s="87">
        <v>198922</v>
      </c>
      <c r="D178" s="72">
        <f t="shared" si="5"/>
        <v>8.242426679804149</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556</v>
      </c>
      <c r="C181" s="87">
        <v>282</v>
      </c>
      <c r="D181" s="72">
        <f t="shared" ref="D181:D184" si="6">IFERROR(((B181/C181)-1)*100,IF(B181+C181&lt;&gt;0,100,0))</f>
        <v>97.163120567375884</v>
      </c>
      <c r="E181" s="87">
        <v>36200</v>
      </c>
      <c r="F181" s="87">
        <v>40390</v>
      </c>
      <c r="G181" s="72">
        <f t="shared" ref="G181" si="7">IFERROR(((E181/F181)-1)*100,IF(E181+F181&lt;&gt;0,100,0))</f>
        <v>-10.373854914582815</v>
      </c>
    </row>
    <row r="182" spans="1:7" x14ac:dyDescent="0.2">
      <c r="A182" s="66" t="s">
        <v>32</v>
      </c>
      <c r="B182" s="86">
        <v>4014</v>
      </c>
      <c r="C182" s="87">
        <v>2052</v>
      </c>
      <c r="D182" s="72">
        <f t="shared" si="6"/>
        <v>95.614035087719301</v>
      </c>
      <c r="E182" s="87">
        <v>421872</v>
      </c>
      <c r="F182" s="87">
        <v>563208</v>
      </c>
      <c r="G182" s="72">
        <f t="shared" ref="G182" si="8">IFERROR(((E182/F182)-1)*100,IF(E182+F182&lt;&gt;0,100,0))</f>
        <v>-25.094813994119402</v>
      </c>
    </row>
    <row r="183" spans="1:7" x14ac:dyDescent="0.2">
      <c r="A183" s="66" t="s">
        <v>92</v>
      </c>
      <c r="B183" s="86">
        <v>53813.962019999999</v>
      </c>
      <c r="C183" s="87">
        <v>25594.95566</v>
      </c>
      <c r="D183" s="72">
        <f t="shared" si="6"/>
        <v>110.2522181904026</v>
      </c>
      <c r="E183" s="87">
        <v>5770094.2988600004</v>
      </c>
      <c r="F183" s="87">
        <v>10629723.74168</v>
      </c>
      <c r="G183" s="72">
        <f t="shared" ref="G183" si="9">IFERROR(((E183/F183)-1)*100,IF(E183+F183&lt;&gt;0,100,0))</f>
        <v>-45.717363507435316</v>
      </c>
    </row>
    <row r="184" spans="1:7" x14ac:dyDescent="0.2">
      <c r="A184" s="66" t="s">
        <v>93</v>
      </c>
      <c r="B184" s="86">
        <v>68278</v>
      </c>
      <c r="C184" s="87">
        <v>99506</v>
      </c>
      <c r="D184" s="72">
        <f t="shared" si="6"/>
        <v>-31.383032178964086</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2024-01-02T07:18:40Z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