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418B3BD1-B3DC-4CB2-BEE0-F77FFCA954FC}" xr6:coauthVersionLast="47" xr6:coauthVersionMax="47" xr10:uidLastSave="{00000000-0000-0000-0000-000000000000}"/>
  <bookViews>
    <workbookView xWindow="480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<sst xmlns="http://schemas.openxmlformats.org/spreadsheetml/2006/main" count="270" uniqueCount="102">
  <si>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</si>
  <si>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</si>
  <si>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</si>
  <si>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</si>
  <si>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</si>
  <si>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</si>
  <si>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</si>
  <si>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</si>
  <si>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</si>
  <si>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</si>
  <si>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</si>
  <si>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</si>
  <si>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</si>
  <si>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</si>
  <si>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</si>
  <si>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</si>
  <si>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</si>
  <si>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</si>
  <si>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</si>
  <si>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</si>
  <si>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</si>
  <si>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</si>
  <si>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</si>
  <si>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</si>
  <si>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</si>
  <si>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</si>
  <si>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</si>
  <si>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</si>
  <si>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</si>
  <si>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</si>
  <si>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</si>
  <si>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</si>
  <si>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</si>
  <si>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</si>
  <si>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</si>
  <si>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</si>
  <si>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</si>
  <si>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</si>
  <si>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</si>
  <si>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</si>
  <si>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</si>
  <si>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</si>
  <si>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</si>
  <si>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</si>
  <si>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</si>
  <si>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</si>
  <si>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</si>
  <si>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</si>
  <si>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</si>
  <si>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</si>
  <si>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</si>
  <si>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</si>
  <si>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</si>
  <si>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</si>
  <si>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</si>
  <si>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</si>
  <si>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</si>
  <si>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</si>
  <si>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</si>
  <si>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</si>
  <si>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</si>
  <si>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</si>
  <si>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</si>
  <si>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</si>
  <si>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</si>
  <si>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</si>
  <si>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</si>
  <si>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</si>
  <si>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</si>
  <si>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</si>
  <si>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</si>
  <si>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</si>
  <si>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</si>
  <si>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</si>
  <si>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</si>
  <si>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</si>
  <si>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</si>
  <si>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</si>
  <si>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</si>
  <si>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</si>
  <si>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</si>
  <si>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</si>
  <si>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</si>
  <si>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</si>
  <si>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</si>
  <si>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</si>
  <si>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</si>
  <si>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</si>
  <si>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</si>
  <si>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</si>
  <si>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</si>
  <si>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</si>
  <si>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</si>
  <si>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</si>
  <si>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</si>
  <si>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</si>
  <si>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</si>
  <si>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</si>
  <si>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</si>
  <si>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12 January 2024</t>
  </si>
  <si>
    <t>12.01.2024</t>
  </si>
  <si>
    <t>13.01.2023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</si>
</sst>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2024</v>
      </c>
      <c r="F10" s="102">
        <v>2023</v>
      </c>
      <c r="G10" s="26" t="s">
        <v>7</v>
      </c>
    </row>
    <row r="11" spans="1:7" s="15" customFormat="1" ht="12" x14ac:dyDescent="0.2">
      <c r="A11" s="51" t="s">
        <v>8</v>
      </c>
      <c r="B11" s="54">
        <v>1373759</v>
      </c>
      <c r="C11" s="54">
        <v>1478319</v>
      </c>
      <c r="D11" s="72">
        <f>IFERROR(((B11/C11)-1)*100,IF(B11+C11&lt;&gt;0,100,0))</f>
        <v>-7.0728983392623679</v>
      </c>
      <c r="E11" s="54">
        <v>2323090</v>
      </c>
      <c r="F11" s="54">
        <v>2455264</v>
      </c>
      <c r="G11" s="72">
        <f>IFERROR(((E11/F11)-1)*100,IF(E11+F11&lt;&gt;0,100,0))</f>
        <v>-5.3832907581425005</v>
      </c>
    </row>
    <row r="12" spans="1:7" s="15" customFormat="1" ht="12" x14ac:dyDescent="0.2">
      <c r="A12" s="51" t="s">
        <v>9</v>
      </c>
      <c r="B12" s="54">
        <v>936581.77099999995</v>
      </c>
      <c r="C12" s="54">
        <v>1180725.8659999999</v>
      </c>
      <c r="D12" s="72">
        <f>IFERROR(((B12/C12)-1)*100,IF(B12+C12&lt;&gt;0,100,0))</f>
        <v>-20.677457996842087</v>
      </c>
      <c r="E12" s="54">
        <v>1541076.297</v>
      </c>
      <c r="F12" s="54">
        <v>1956985.6540000001</v>
      </c>
      <c r="G12" s="72">
        <f>IFERROR(((E12/F12)-1)*100,IF(E12+F12&lt;&gt;0,100,0))</f>
        <v>-21.252550122168657</v>
      </c>
    </row>
    <row r="13" spans="1:7" s="15" customFormat="1" ht="12" x14ac:dyDescent="0.2">
      <c r="A13" s="51" t="s">
        <v>10</v>
      </c>
      <c r="B13" s="54">
        <v>67346427.3005739</v>
      </c>
      <c r="C13" s="54">
        <v>106043315.306118</v>
      </c>
      <c r="D13" s="72">
        <f>IFERROR(((B13/C13)-1)*100,IF(B13+C13&lt;&gt;0,100,0))</f>
        <v>-36.491586380373697</v>
      </c>
      <c r="E13" s="54">
        <v>110937233.612565</v>
      </c>
      <c r="F13" s="54">
        <v>170565166.915427</v>
      </c>
      <c r="G13" s="72">
        <f>IFERROR(((E13/F13)-1)*100,IF(E13+F13&lt;&gt;0,100,0))</f>
        <v>-34.959033184324149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342</v>
      </c>
      <c r="C16" s="54">
        <v>368</v>
      </c>
      <c r="D16" s="72">
        <f>IFERROR(((B16/C16)-1)*100,IF(B16+C16&lt;&gt;0,100,0))</f>
        <v>-7.0652173913043459</v>
      </c>
      <c r="E16" s="54">
        <v>522</v>
      </c>
      <c r="F16" s="54">
        <v>627</v>
      </c>
      <c r="G16" s="72">
        <f>IFERROR(((E16/F16)-1)*100,IF(E16+F16&lt;&gt;0,100,0))</f>
        <v>-16.746411483253588</v>
      </c>
    </row>
    <row r="17" spans="1:7" s="15" customFormat="1" ht="12" x14ac:dyDescent="0.2">
      <c r="A17" s="51" t="s">
        <v>9</v>
      </c>
      <c r="B17" s="54">
        <v>154451.255</v>
      </c>
      <c r="C17" s="54">
        <v>85717.093999999997</v>
      </c>
      <c r="D17" s="72">
        <f>IFERROR(((B17/C17)-1)*100,IF(B17+C17&lt;&gt;0,100,0))</f>
        <v>80.187227299142933</v>
      </c>
      <c r="E17" s="54">
        <v>223316.443</v>
      </c>
      <c r="F17" s="54">
        <v>141200.58100000001</v>
      </c>
      <c r="G17" s="72">
        <f>IFERROR(((E17/F17)-1)*100,IF(E17+F17&lt;&gt;0,100,0))</f>
        <v>58.155470337618496</v>
      </c>
    </row>
    <row r="18" spans="1:7" s="15" customFormat="1" ht="12" x14ac:dyDescent="0.2">
      <c r="A18" s="51" t="s">
        <v>10</v>
      </c>
      <c r="B18" s="54">
        <v>8303715.1558739096</v>
      </c>
      <c r="C18" s="54">
        <v>9913872.7217036001</v>
      </c>
      <c r="D18" s="72">
        <f>IFERROR(((B18/C18)-1)*100,IF(B18+C18&lt;&gt;0,100,0))</f>
        <v>-16.241458923561826</v>
      </c>
      <c r="E18" s="54">
        <v>11169248.524695899</v>
      </c>
      <c r="F18" s="54">
        <v>15265938.735482801</v>
      </c>
      <c r="G18" s="72">
        <f>IFERROR(((E18/F18)-1)*100,IF(E18+F18&lt;&gt;0,100,0))</f>
        <v>-26.835494899929845</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2024</v>
      </c>
      <c r="F23" s="102">
        <v>2023</v>
      </c>
      <c r="G23" s="26" t="s">
        <v>13</v>
      </c>
    </row>
    <row r="24" spans="1:7" s="15" customFormat="1" ht="12" x14ac:dyDescent="0.2">
      <c r="A24" s="51" t="s">
        <v>14</v>
      </c>
      <c r="B24" s="53">
        <v>10092527.000979999</v>
      </c>
      <c r="C24" s="53">
        <v>18498487.73635</v>
      </c>
      <c r="D24" s="52">
        <f>B24-C24</f>
        <v>-8405960.7353700008</v>
      </c>
      <c r="E24" s="54">
        <v>16986038.295189999</v>
      </c>
      <c r="F24" s="54">
        <v>30314239.79053</v>
      </c>
      <c r="G24" s="52">
        <f>E24-F24</f>
        <v>-13328201.495340001</v>
      </c>
    </row>
    <row r="25" spans="1:7" s="15" customFormat="1" ht="12" x14ac:dyDescent="0.2">
      <c r="A25" s="55" t="s">
        <v>15</v>
      </c>
      <c r="B25" s="53">
        <v>14077268.42619</v>
      </c>
      <c r="C25" s="53">
        <v>19829084.573229998</v>
      </c>
      <c r="D25" s="52">
        <f>B25-C25</f>
        <v>-5751816.1470399983</v>
      </c>
      <c r="E25" s="54">
        <v>22137822.467780001</v>
      </c>
      <c r="F25" s="54">
        <v>31006329.089299999</v>
      </c>
      <c r="G25" s="52">
        <f>E25-F25</f>
        <v>-8868506.6215199977</v>
      </c>
    </row>
    <row r="26" spans="1:7" s="25" customFormat="1" ht="12" x14ac:dyDescent="0.2">
      <c r="A26" s="56" t="s">
        <v>16</v>
      </c>
      <c r="B26" s="57">
        <f>B24-B25</f>
        <v>-3984741.4252100009</v>
      </c>
      <c r="C26" s="57">
        <f>C24-C25</f>
        <v>-1330596.8368799984</v>
      </c>
      <c r="D26" s="57"/>
      <c r="E26" s="57">
        <f>E24-E25</f>
        <v>-5151784.1725900024</v>
      </c>
      <c r="F26" s="57">
        <f>F24-F25</f>
        <v>-692089.2987699993</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74240.759156669999</v>
      </c>
      <c r="C33" s="103">
        <v>79333.720673239994</v>
      </c>
      <c r="D33" s="72">
        <f t="shared" ref="D33:D42" si="0">IFERROR(((B33/C33)-1)*100,IF(B33+C33&lt;&gt;0,100,0))</f>
        <v>-6.4196680470173568</v>
      </c>
      <c r="E33" s="51"/>
      <c r="F33" s="103">
        <v>74488.2</v>
      </c>
      <c r="G33" s="103">
        <v>73383.88</v>
      </c>
    </row>
    <row r="34" spans="1:7" s="15" customFormat="1" ht="12" x14ac:dyDescent="0.2">
      <c r="A34" s="51" t="s">
        <v>23</v>
      </c>
      <c r="B34" s="103">
        <v>77998.027152270006</v>
      </c>
      <c r="C34" s="103">
        <v>80123.318513780003</v>
      </c>
      <c r="D34" s="72">
        <f t="shared" si="0"/>
        <v>-2.6525253832871076</v>
      </c>
      <c r="E34" s="51"/>
      <c r="F34" s="103">
        <v>78288.94</v>
      </c>
      <c r="G34" s="103">
        <v>77079.06</v>
      </c>
    </row>
    <row r="35" spans="1:7" s="15" customFormat="1" ht="12" x14ac:dyDescent="0.2">
      <c r="A35" s="51" t="s">
        <v>24</v>
      </c>
      <c r="B35" s="103">
        <v>71747.81922628</v>
      </c>
      <c r="C35" s="103">
        <v>70339.028064989994</v>
      </c>
      <c r="D35" s="72">
        <f t="shared" si="0"/>
        <v>2.0028584415302753</v>
      </c>
      <c r="E35" s="51"/>
      <c r="F35" s="103">
        <v>71954.720000000001</v>
      </c>
      <c r="G35" s="103">
        <v>70995.34</v>
      </c>
    </row>
    <row r="36" spans="1:7" s="15" customFormat="1" ht="12" x14ac:dyDescent="0.2">
      <c r="A36" s="51" t="s">
        <v>25</v>
      </c>
      <c r="B36" s="103">
        <v>67844.514937259999</v>
      </c>
      <c r="C36" s="103">
        <v>73193.276311330002</v>
      </c>
      <c r="D36" s="72">
        <f t="shared" si="0"/>
        <v>-7.3077222985877484</v>
      </c>
      <c r="E36" s="51"/>
      <c r="F36" s="103">
        <v>68160.639999999999</v>
      </c>
      <c r="G36" s="103">
        <v>66918.600000000006</v>
      </c>
    </row>
    <row r="37" spans="1:7" s="15" customFormat="1" ht="12" x14ac:dyDescent="0.2">
      <c r="A37" s="51" t="s">
        <v>79</v>
      </c>
      <c r="B37" s="103">
        <v>53182.317038540001</v>
      </c>
      <c r="C37" s="103">
        <v>78615.696183360007</v>
      </c>
      <c r="D37" s="72">
        <f t="shared" si="0"/>
        <v>-32.351528231080273</v>
      </c>
      <c r="E37" s="51"/>
      <c r="F37" s="103">
        <v>53910.18</v>
      </c>
      <c r="G37" s="103">
        <v>51780.27</v>
      </c>
    </row>
    <row r="38" spans="1:7" s="15" customFormat="1" ht="12" x14ac:dyDescent="0.2">
      <c r="A38" s="51" t="s">
        <v>26</v>
      </c>
      <c r="B38" s="103">
        <v>101360.5033117</v>
      </c>
      <c r="C38" s="103">
        <v>99708.023271130005</v>
      </c>
      <c r="D38" s="72">
        <f t="shared" si="0"/>
        <v>1.6573190264503657</v>
      </c>
      <c r="E38" s="51"/>
      <c r="F38" s="103">
        <v>102193.74</v>
      </c>
      <c r="G38" s="103">
        <v>100632.6</v>
      </c>
    </row>
    <row r="39" spans="1:7" s="15" customFormat="1" ht="12" x14ac:dyDescent="0.2">
      <c r="A39" s="51" t="s">
        <v>27</v>
      </c>
      <c r="B39" s="103">
        <v>17543.06144256</v>
      </c>
      <c r="C39" s="103">
        <v>16138.776650309999</v>
      </c>
      <c r="D39" s="72">
        <f t="shared" si="0"/>
        <v>8.7013087960606139</v>
      </c>
      <c r="E39" s="51"/>
      <c r="F39" s="103">
        <v>17598.810000000001</v>
      </c>
      <c r="G39" s="103">
        <v>17239.22</v>
      </c>
    </row>
    <row r="40" spans="1:7" s="15" customFormat="1" ht="12" x14ac:dyDescent="0.2">
      <c r="A40" s="51" t="s">
        <v>28</v>
      </c>
      <c r="B40" s="103">
        <v>102882.18261814999</v>
      </c>
      <c r="C40" s="103">
        <v>98116.859755130004</v>
      </c>
      <c r="D40" s="72">
        <f t="shared" si="0"/>
        <v>4.8567828963470561</v>
      </c>
      <c r="E40" s="51"/>
      <c r="F40" s="103">
        <v>103333.51</v>
      </c>
      <c r="G40" s="103">
        <v>101850.91</v>
      </c>
    </row>
    <row r="41" spans="1:7" s="15" customFormat="1" ht="12" x14ac:dyDescent="0.2">
      <c r="A41" s="51" t="s">
        <v>29</v>
      </c>
      <c r="B41" s="59"/>
      <c r="C41" s="59"/>
      <c r="D41" s="72">
        <f t="shared" si="0"/>
        <v>0</v>
      </c>
      <c r="E41" s="51"/>
      <c r="F41" s="59"/>
      <c r="G41" s="59"/>
    </row>
    <row r="42" spans="1:7" s="15" customFormat="1" ht="12" x14ac:dyDescent="0.2">
      <c r="A42" s="51" t="s">
        <v>78</v>
      </c>
      <c r="B42" s="103">
        <v>691.39917084000001</v>
      </c>
      <c r="C42" s="103">
        <v>1076.3344883699999</v>
      </c>
      <c r="D42" s="72">
        <f t="shared" si="0"/>
        <v>-35.763540208856966</v>
      </c>
      <c r="E42" s="51"/>
      <c r="F42" s="103">
        <v>711.64</v>
      </c>
      <c r="G42" s="103">
        <v>682.4</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18413.990506095499</v>
      </c>
      <c r="D48" s="59"/>
      <c r="E48" s="104">
        <v>22883.475431994601</v>
      </c>
      <c r="F48" s="59"/>
      <c r="G48" s="72">
        <f>IFERROR(((C48/E48)-1)*100,IF(C48+E48&lt;&gt;0,100,0))</f>
        <v>-19.531495288736068</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855</v>
      </c>
      <c r="D54" s="62"/>
      <c r="E54" s="105">
        <v>165464</v>
      </c>
      <c r="F54" s="105">
        <v>14872207.6</v>
      </c>
      <c r="G54" s="105">
        <v>7880667.0959999999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2024</v>
      </c>
      <c r="F67" s="102">
        <v>2023</v>
      </c>
      <c r="G67" s="26" t="s">
        <v>7</v>
      </c>
    </row>
    <row r="68" spans="1:7" s="15" customFormat="1" ht="12" x14ac:dyDescent="0.2">
      <c r="A68" s="64" t="s">
        <v>53</v>
      </c>
      <c r="B68" s="54">
        <v>4757</v>
      </c>
      <c r="C68" s="53">
        <v>5600</v>
      </c>
      <c r="D68" s="72">
        <f>IFERROR(((B68/C68)-1)*100,IF(B68+C68&lt;&gt;0,100,0))</f>
        <v>-15.053571428571432</v>
      </c>
      <c r="E68" s="53">
        <v>7918</v>
      </c>
      <c r="F68" s="53">
        <v>8544</v>
      </c>
      <c r="G68" s="72">
        <f>IFERROR(((E68/F68)-1)*100,IF(E68+F68&lt;&gt;0,100,0))</f>
        <v>-7.3267790262172339</v>
      </c>
    </row>
    <row r="69" spans="1:7" s="15" customFormat="1" ht="12" x14ac:dyDescent="0.2">
      <c r="A69" s="66" t="s">
        <v>54</v>
      </c>
      <c r="B69" s="54">
        <v>211802144.859</v>
      </c>
      <c r="C69" s="53">
        <v>254292217.178</v>
      </c>
      <c r="D69" s="72">
        <f>IFERROR(((B69/C69)-1)*100,IF(B69+C69&lt;&gt;0,100,0))</f>
        <v>-16.709151695845147</v>
      </c>
      <c r="E69" s="53">
        <v>309611706.75199997</v>
      </c>
      <c r="F69" s="53">
        <v>339925302.82599998</v>
      </c>
      <c r="G69" s="72">
        <f>IFERROR(((E69/F69)-1)*100,IF(E69+F69&lt;&gt;0,100,0))</f>
        <v>-8.917722753200529</v>
      </c>
    </row>
    <row r="70" spans="1:7" s="15" customFormat="1" ht="12" x14ac:dyDescent="0.2">
      <c r="A70" s="66" t="s">
        <v>55</v>
      </c>
      <c r="B70" s="54">
        <v>186194043.19279999</v>
      </c>
      <c r="C70" s="53">
        <v>243383951.44084001</v>
      </c>
      <c r="D70" s="72">
        <f>IFERROR(((B70/C70)-1)*100,IF(B70+C70&lt;&gt;0,100,0))</f>
        <v>-23.497814013403151</v>
      </c>
      <c r="E70" s="53">
        <v>270412094.21214002</v>
      </c>
      <c r="F70" s="53">
        <v>324362327.03935999</v>
      </c>
      <c r="G70" s="72">
        <f>IFERROR(((E70/F70)-1)*100,IF(E70+F70&lt;&gt;0,100,0))</f>
        <v>-16.632706183746592</v>
      </c>
    </row>
    <row r="71" spans="1:7" s="15" customFormat="1" ht="12" x14ac:dyDescent="0.2">
      <c r="A71" s="66" t="s">
        <v>94</v>
      </c>
      <c r="B71" s="72">
        <f>IFERROR(B69/B68/1000,)</f>
        <v>44.524310460163974</v>
      </c>
      <c r="C71" s="72">
        <f>IFERROR(C69/C68/1000,)</f>
        <v>45.409324496071427</v>
      </c>
      <c r="D71" s="72">
        <f>IFERROR(((B71/C71)-1)*100,IF(B71+C71&lt;&gt;0,100,0))</f>
        <v>-1.948969833242109</v>
      </c>
      <c r="E71" s="72">
        <f>IFERROR(E69/E68/1000,)</f>
        <v>39.10226152462743</v>
      </c>
      <c r="F71" s="72">
        <f>IFERROR(F69/F68/1000,)</f>
        <v>39.78526484386704</v>
      </c>
      <c r="G71" s="72">
        <f>IFERROR(((E71/F71)-1)*100,IF(E71+F71&lt;&gt;0,100,0))</f>
        <v>-1.7167243247468211</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2802</v>
      </c>
      <c r="C74" s="53">
        <v>2669</v>
      </c>
      <c r="D74" s="72">
        <f>IFERROR(((B74/C74)-1)*100,IF(B74+C74&lt;&gt;0,100,0))</f>
        <v>4.9831397527163812</v>
      </c>
      <c r="E74" s="53">
        <v>4243</v>
      </c>
      <c r="F74" s="53">
        <v>4184</v>
      </c>
      <c r="G74" s="72">
        <f>IFERROR(((E74/F74)-1)*100,IF(E74+F74&lt;&gt;0,100,0))</f>
        <v>1.4101338432122468</v>
      </c>
    </row>
    <row r="75" spans="1:7" s="15" customFormat="1" ht="12" x14ac:dyDescent="0.2">
      <c r="A75" s="66" t="s">
        <v>54</v>
      </c>
      <c r="B75" s="54">
        <v>618737490.44000006</v>
      </c>
      <c r="C75" s="53">
        <v>526220524.27200001</v>
      </c>
      <c r="D75" s="72">
        <f>IFERROR(((B75/C75)-1)*100,IF(B75+C75&lt;&gt;0,100,0))</f>
        <v>17.581405874655442</v>
      </c>
      <c r="E75" s="53">
        <v>967828932.88</v>
      </c>
      <c r="F75" s="53">
        <v>880200376.09399998</v>
      </c>
      <c r="G75" s="72">
        <f>IFERROR(((E75/F75)-1)*100,IF(E75+F75&lt;&gt;0,100,0))</f>
        <v>9.9555236700605398</v>
      </c>
    </row>
    <row r="76" spans="1:7" s="15" customFormat="1" ht="12" x14ac:dyDescent="0.2">
      <c r="A76" s="66" t="s">
        <v>55</v>
      </c>
      <c r="B76" s="54">
        <v>565395018.05377996</v>
      </c>
      <c r="C76" s="53">
        <v>511944860.53735</v>
      </c>
      <c r="D76" s="72">
        <f>IFERROR(((B76/C76)-1)*100,IF(B76+C76&lt;&gt;0,100,0))</f>
        <v>10.440608283541962</v>
      </c>
      <c r="E76" s="53">
        <v>874403934.15708005</v>
      </c>
      <c r="F76" s="53">
        <v>845590004.99514997</v>
      </c>
      <c r="G76" s="72">
        <f>IFERROR(((E76/F76)-1)*100,IF(E76+F76&lt;&gt;0,100,0))</f>
        <v>3.4075531867356235</v>
      </c>
    </row>
    <row r="77" spans="1:7" s="15" customFormat="1" ht="12" x14ac:dyDescent="0.2">
      <c r="A77" s="66" t="s">
        <v>94</v>
      </c>
      <c r="B77" s="72">
        <f>IFERROR(B75/B74/1000,)</f>
        <v>220.81994662384014</v>
      </c>
      <c r="C77" s="72">
        <f>IFERROR(C75/C74/1000,)</f>
        <v>197.16018144323718</v>
      </c>
      <c r="D77" s="72">
        <f>IFERROR(((B77/C77)-1)*100,IF(B77+C77&lt;&gt;0,100,0))</f>
        <v>12.000275617221746</v>
      </c>
      <c r="E77" s="72">
        <f>IFERROR(E75/E74/1000,)</f>
        <v>228.10014915861419</v>
      </c>
      <c r="F77" s="72">
        <f>IFERROR(F75/F74/1000,)</f>
        <v>210.37293883699806</v>
      </c>
      <c r="G77" s="72">
        <f>IFERROR(((E77/F77)-1)*100,IF(E77+F77&lt;&gt;0,100,0))</f>
        <v>8.4265639961190963</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186</v>
      </c>
      <c r="C80" s="53">
        <v>162</v>
      </c>
      <c r="D80" s="72">
        <f>IFERROR(((B80/C80)-1)*100,IF(B80+C80&lt;&gt;0,100,0))</f>
        <v>14.814814814814813</v>
      </c>
      <c r="E80" s="53">
        <v>298</v>
      </c>
      <c r="F80" s="53">
        <v>314</v>
      </c>
      <c r="G80" s="72">
        <f>IFERROR(((E80/F80)-1)*100,IF(E80+F80&lt;&gt;0,100,0))</f>
        <v>-5.0955414012738842</v>
      </c>
    </row>
    <row r="81" spans="1:7" s="15" customFormat="1" ht="12" x14ac:dyDescent="0.2">
      <c r="A81" s="66" t="s">
        <v>54</v>
      </c>
      <c r="B81" s="54">
        <v>20219312.965</v>
      </c>
      <c r="C81" s="53">
        <v>21405846.285</v>
      </c>
      <c r="D81" s="72">
        <f>IFERROR(((B81/C81)-1)*100,IF(B81+C81&lt;&gt;0,100,0))</f>
        <v>-5.5430339179416421</v>
      </c>
      <c r="E81" s="53">
        <v>31618061.111000001</v>
      </c>
      <c r="F81" s="53">
        <v>31352220.938000001</v>
      </c>
      <c r="G81" s="72">
        <f>IFERROR(((E81/F81)-1)*100,IF(E81+F81&lt;&gt;0,100,0))</f>
        <v>0.84791496438387792</v>
      </c>
    </row>
    <row r="82" spans="1:7" s="15" customFormat="1" ht="12" x14ac:dyDescent="0.2">
      <c r="A82" s="66" t="s">
        <v>55</v>
      </c>
      <c r="B82" s="54">
        <v>7100417.4737302205</v>
      </c>
      <c r="C82" s="53">
        <v>11802724.27516</v>
      </c>
      <c r="D82" s="72">
        <f>IFERROR(((B82/C82)-1)*100,IF(B82+C82&lt;&gt;0,100,0))</f>
        <v>-39.840859549064014</v>
      </c>
      <c r="E82" s="53">
        <v>8788631.0936201196</v>
      </c>
      <c r="F82" s="53">
        <v>12822411.6801394</v>
      </c>
      <c r="G82" s="72">
        <f>IFERROR(((E82/F82)-1)*100,IF(E82+F82&lt;&gt;0,100,0))</f>
        <v>-31.458829174602098</v>
      </c>
    </row>
    <row r="83" spans="1:7" x14ac:dyDescent="0.2">
      <c r="A83" s="66" t="s">
        <v>94</v>
      </c>
      <c r="B83" s="72">
        <f>IFERROR(B81/B80/1000,)</f>
        <v>108.7059836827957</v>
      </c>
      <c r="C83" s="72">
        <f>IFERROR(C81/C80/1000,)</f>
        <v>132.13485361111111</v>
      </c>
      <c r="D83" s="72">
        <f>IFERROR(((B83/C83)-1)*100,IF(B83+C83&lt;&gt;0,100,0))</f>
        <v>-17.731029541433042</v>
      </c>
      <c r="E83" s="72">
        <f>IFERROR(E81/E80/1000,)</f>
        <v>106.1008762114094</v>
      </c>
      <c r="F83" s="72">
        <f>IFERROR(F81/F80/1000,)</f>
        <v>99.847837382165608</v>
      </c>
      <c r="G83" s="72">
        <f>IFERROR(((E83/F83)-1)*100,IF(E83+F83&lt;&gt;0,100,0))</f>
        <v>6.262568116834033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7745</v>
      </c>
      <c r="C86" s="51">
        <f>C68+C74+C80</f>
        <v>8431</v>
      </c>
      <c r="D86" s="72">
        <f>IFERROR(((B86/C86)-1)*100,IF(B86+C86&lt;&gt;0,100,0))</f>
        <v>-8.1366385956588729</v>
      </c>
      <c r="E86" s="51">
        <f>E68+E74+E80</f>
        <v>12459</v>
      </c>
      <c r="F86" s="51">
        <f>F68+F74+F80</f>
        <v>13042</v>
      </c>
      <c r="G86" s="72">
        <f>IFERROR(((E86/F86)-1)*100,IF(E86+F86&lt;&gt;0,100,0))</f>
        <v>-4.4701732863057781</v>
      </c>
    </row>
    <row r="87" spans="1:7" s="15" customFormat="1" ht="12" x14ac:dyDescent="0.2">
      <c r="A87" s="66" t="s">
        <v>54</v>
      </c>
      <c r="B87" s="51">
        <f t="shared" ref="B87:C87" si="1">B69+B75+B81</f>
        <v>850758948.26400006</v>
      </c>
      <c r="C87" s="51">
        <f t="shared" si="1"/>
        <v>801918587.73500001</v>
      </c>
      <c r="D87" s="72">
        <f>IFERROR(((B87/C87)-1)*100,IF(B87+C87&lt;&gt;0,100,0))</f>
        <v>6.0904387647315206</v>
      </c>
      <c r="E87" s="51">
        <f t="shared" ref="E87:F87" si="2">E69+E75+E81</f>
        <v>1309058700.743</v>
      </c>
      <c r="F87" s="51">
        <f t="shared" si="2"/>
        <v>1251477899.858</v>
      </c>
      <c r="G87" s="72">
        <f>IFERROR(((E87/F87)-1)*100,IF(E87+F87&lt;&gt;0,100,0))</f>
        <v>4.6010241884042458</v>
      </c>
    </row>
    <row r="88" spans="1:7" s="15" customFormat="1" ht="12" x14ac:dyDescent="0.2">
      <c r="A88" s="66" t="s">
        <v>55</v>
      </c>
      <c r="B88" s="51">
        <f t="shared" ref="B88:C88" si="3">B70+B76+B82</f>
        <v>758689478.72031009</v>
      </c>
      <c r="C88" s="51">
        <f t="shared" si="3"/>
        <v>767131536.2533499</v>
      </c>
      <c r="D88" s="72">
        <f>IFERROR(((B88/C88)-1)*100,IF(B88+C88&lt;&gt;0,100,0))</f>
        <v>-1.1004706669042186</v>
      </c>
      <c r="E88" s="51">
        <f t="shared" ref="E88:F88" si="4">E70+E76+E82</f>
        <v>1153604659.4628401</v>
      </c>
      <c r="F88" s="51">
        <f t="shared" si="4"/>
        <v>1182774743.7146492</v>
      </c>
      <c r="G88" s="72">
        <f>IFERROR(((E88/F88)-1)*100,IF(E88+F88&lt;&gt;0,100,0))</f>
        <v>-2.4662417258079827</v>
      </c>
    </row>
    <row r="89" spans="1:7" x14ac:dyDescent="0.2">
      <c r="A89" s="66" t="s">
        <v>95</v>
      </c>
      <c r="B89" s="72">
        <f>IFERROR((B75/B87)*100,IF(B75+B87&lt;&gt;0,100,0))</f>
        <v>72.727708794900494</v>
      </c>
      <c r="C89" s="72">
        <f>IFERROR((C75/C87)*100,IF(C75+C87&lt;&gt;0,100,0))</f>
        <v>65.620192912387452</v>
      </c>
      <c r="D89" s="72">
        <f>IFERROR(((B89/C89)-1)*100,IF(B89+C89&lt;&gt;0,100,0))</f>
        <v>10.831293793973785</v>
      </c>
      <c r="E89" s="72">
        <f>IFERROR((E75/E87)*100,IF(E75+E87&lt;&gt;0,100,0))</f>
        <v>73.933195839932637</v>
      </c>
      <c r="F89" s="72">
        <f>IFERROR((F75/F87)*100,IF(F75+F87&lt;&gt;0,100,0))</f>
        <v>70.332874131766346</v>
      </c>
      <c r="G89" s="72">
        <f>IFERROR(((E89/F89)-1)*100,IF(E89+F89&lt;&gt;0,100,0))</f>
        <v>5.1189742387339532</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2024</v>
      </c>
      <c r="F94" s="102">
        <v>2023</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109191708.29899999</v>
      </c>
      <c r="C97" s="106">
        <v>91928963.897</v>
      </c>
      <c r="D97" s="52">
        <f>B97-C97</f>
        <v>17262744.401999995</v>
      </c>
      <c r="E97" s="106">
        <v>166516888.85100001</v>
      </c>
      <c r="F97" s="106">
        <v>135013079.213</v>
      </c>
      <c r="G97" s="67">
        <f>E97-F97</f>
        <v>31503809.638000011</v>
      </c>
    </row>
    <row r="98" spans="1:7" s="15" customFormat="1" ht="13.5" x14ac:dyDescent="0.2">
      <c r="A98" s="66" t="s">
        <v>88</v>
      </c>
      <c r="B98" s="53">
        <v>102801947.963</v>
      </c>
      <c r="C98" s="106">
        <v>81217428.030000001</v>
      </c>
      <c r="D98" s="52">
        <f>B98-C98</f>
        <v>21584519.932999998</v>
      </c>
      <c r="E98" s="106">
        <v>152037760.06299999</v>
      </c>
      <c r="F98" s="106">
        <v>121429375.398</v>
      </c>
      <c r="G98" s="67">
        <f>E98-F98</f>
        <v>30608384.664999992</v>
      </c>
    </row>
    <row r="99" spans="1:7" s="15" customFormat="1" ht="12" x14ac:dyDescent="0.2">
      <c r="A99" s="68" t="s">
        <v>16</v>
      </c>
      <c r="B99" s="52">
        <f>B97-B98</f>
        <v>6389760.3359999955</v>
      </c>
      <c r="C99" s="52">
        <f>C97-C98</f>
        <v>10711535.866999999</v>
      </c>
      <c r="D99" s="69"/>
      <c r="E99" s="52">
        <f>E97-E98</f>
        <v>14479128.788000017</v>
      </c>
      <c r="F99" s="69">
        <f>F97-F98</f>
        <v>13583703.814999998</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47048651.564000003</v>
      </c>
      <c r="C102" s="106">
        <v>40323614.159000002</v>
      </c>
      <c r="D102" s="52">
        <f>B102-C102</f>
        <v>6725037.4050000012</v>
      </c>
      <c r="E102" s="106">
        <v>71048391.944999993</v>
      </c>
      <c r="F102" s="106">
        <v>56140785.185000002</v>
      </c>
      <c r="G102" s="67">
        <f>E102-F102</f>
        <v>14907606.75999999</v>
      </c>
    </row>
    <row r="103" spans="1:7" s="15" customFormat="1" ht="13.5" x14ac:dyDescent="0.2">
      <c r="A103" s="66" t="s">
        <v>88</v>
      </c>
      <c r="B103" s="53">
        <v>40375938.879000001</v>
      </c>
      <c r="C103" s="106">
        <v>35537085.843000002</v>
      </c>
      <c r="D103" s="52">
        <f>B103-C103</f>
        <v>4838853.0359999985</v>
      </c>
      <c r="E103" s="106">
        <v>61920554.821000002</v>
      </c>
      <c r="F103" s="106">
        <v>48895753.958999999</v>
      </c>
      <c r="G103" s="67">
        <f>E103-F103</f>
        <v>13024800.862000003</v>
      </c>
    </row>
    <row r="104" spans="1:7" s="25" customFormat="1" ht="12" x14ac:dyDescent="0.2">
      <c r="A104" s="68" t="s">
        <v>16</v>
      </c>
      <c r="B104" s="52">
        <f>B102-B103</f>
        <v>6672712.6850000024</v>
      </c>
      <c r="C104" s="52">
        <f>C102-C103</f>
        <v>4786528.3159999996</v>
      </c>
      <c r="D104" s="69"/>
      <c r="E104" s="52">
        <f>E102-E103</f>
        <v>9127837.1239999905</v>
      </c>
      <c r="F104" s="69">
        <f>F102-F103</f>
        <v>7245031.2260000035</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8">
        <v>946.72491839776001</v>
      </c>
      <c r="C111" s="107">
        <v>881.01049615136299</v>
      </c>
      <c r="D111" s="72">
        <f>IFERROR(((B111/C111)-1)*100,IF(B111+C111&lt;&gt;0,100,0))</f>
        <v>7.4589828990081486</v>
      </c>
      <c r="E111" s="71"/>
      <c r="F111" s="108">
        <v>946.98230344653405</v>
      </c>
      <c r="G111" s="108">
        <v>936.756116732019</v>
      </c>
    </row>
    <row r="112" spans="1:7" s="15" customFormat="1" ht="12" x14ac:dyDescent="0.2">
      <c r="A112" s="66" t="s">
        <v>50</v>
      </c>
      <c r="B112" s="108">
        <v>933.17382712435403</v>
      </c>
      <c r="C112" s="107">
        <v>868.75254002754798</v>
      </c>
      <c r="D112" s="72">
        <f>IFERROR(((B112/C112)-1)*100,IF(B112+C112&lt;&gt;0,100,0))</f>
        <v>7.415378272708506</v>
      </c>
      <c r="E112" s="71"/>
      <c r="F112" s="108">
        <v>933.41238775506997</v>
      </c>
      <c r="G112" s="108">
        <v>923.41604203966494</v>
      </c>
    </row>
    <row r="113" spans="1:7" s="15" customFormat="1" ht="12" x14ac:dyDescent="0.2">
      <c r="A113" s="66" t="s">
        <v>51</v>
      </c>
      <c r="B113" s="108">
        <v>1016.11568315977</v>
      </c>
      <c r="C113" s="107">
        <v>940.58257802436503</v>
      </c>
      <c r="D113" s="72">
        <f>IFERROR(((B113/C113)-1)*100,IF(B113+C113&lt;&gt;0,100,0))</f>
        <v>8.0304597278484167</v>
      </c>
      <c r="E113" s="71"/>
      <c r="F113" s="108">
        <v>1016.59052438174</v>
      </c>
      <c r="G113" s="108">
        <v>1004.51999140744</v>
      </c>
    </row>
    <row r="114" spans="1:7" s="25" customFormat="1" ht="12" x14ac:dyDescent="0.2">
      <c r="A114" s="68" t="s">
        <v>52</v>
      </c>
      <c r="B114" s="72"/>
      <c r="C114" s="71"/>
      <c r="D114" s="73"/>
      <c r="E114" s="71"/>
      <c r="F114" s="58"/>
      <c r="G114" s="58"/>
    </row>
    <row r="115" spans="1:7" s="15" customFormat="1" ht="12" x14ac:dyDescent="0.2">
      <c r="A115" s="66" t="s">
        <v>56</v>
      </c>
      <c r="B115" s="108">
        <v>711.44849056631801</v>
      </c>
      <c r="C115" s="107">
        <v>658.66819458200905</v>
      </c>
      <c r="D115" s="72">
        <f>IFERROR(((B115/C115)-1)*100,IF(B115+C115&lt;&gt;0,100,0))</f>
        <v>8.0131842433660125</v>
      </c>
      <c r="E115" s="71"/>
      <c r="F115" s="108">
        <v>711.90880205567896</v>
      </c>
      <c r="G115" s="108">
        <v>710.60987746347803</v>
      </c>
    </row>
    <row r="116" spans="1:7" s="15" customFormat="1" ht="12" x14ac:dyDescent="0.2">
      <c r="A116" s="66" t="s">
        <v>57</v>
      </c>
      <c r="B116" s="108">
        <v>944.00370255811697</v>
      </c>
      <c r="C116" s="107">
        <v>866.72040319319399</v>
      </c>
      <c r="D116" s="72">
        <f>IFERROR(((B116/C116)-1)*100,IF(B116+C116&lt;&gt;0,100,0))</f>
        <v>8.9167509014664645</v>
      </c>
      <c r="E116" s="71"/>
      <c r="F116" s="108">
        <v>944.00370255811697</v>
      </c>
      <c r="G116" s="108">
        <v>936.04328342723602</v>
      </c>
    </row>
    <row r="117" spans="1:7" s="15" customFormat="1" ht="12" x14ac:dyDescent="0.2">
      <c r="A117" s="66" t="s">
        <v>59</v>
      </c>
      <c r="B117" s="108">
        <v>1095.15055282907</v>
      </c>
      <c r="C117" s="107">
        <v>996.255566813217</v>
      </c>
      <c r="D117" s="72">
        <f>IFERROR(((B117/C117)-1)*100,IF(B117+C117&lt;&gt;0,100,0))</f>
        <v>9.9266683479816606</v>
      </c>
      <c r="E117" s="71"/>
      <c r="F117" s="108">
        <v>1095.15055282907</v>
      </c>
      <c r="G117" s="108">
        <v>1083.46879967019</v>
      </c>
    </row>
    <row r="118" spans="1:7" s="15" customFormat="1" ht="12" x14ac:dyDescent="0.2">
      <c r="A118" s="66" t="s">
        <v>58</v>
      </c>
      <c r="B118" s="108">
        <v>992.56070255012696</v>
      </c>
      <c r="C118" s="107">
        <v>946.04640078547197</v>
      </c>
      <c r="D118" s="72">
        <f>IFERROR(((B118/C118)-1)*100,IF(B118+C118&lt;&gt;0,100,0))</f>
        <v>4.916704056591259</v>
      </c>
      <c r="E118" s="71"/>
      <c r="F118" s="108">
        <v>993.58129791064698</v>
      </c>
      <c r="G118" s="108">
        <v>977.72804419726197</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2024</v>
      </c>
      <c r="F124" s="102">
        <v>2023</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0</v>
      </c>
      <c r="F126" s="53">
        <v>0</v>
      </c>
      <c r="G126" s="72">
        <f>IFERROR(((E126/F126)-1)*100,IF(E126+F126&lt;&gt;0,100,0))</f>
        <v>0</v>
      </c>
    </row>
    <row r="127" spans="1:7" s="15" customFormat="1" ht="12" x14ac:dyDescent="0.2">
      <c r="A127" s="66" t="s">
        <v>72</v>
      </c>
      <c r="B127" s="54">
        <v>890</v>
      </c>
      <c r="C127" s="53">
        <v>644</v>
      </c>
      <c r="D127" s="72">
        <f>IFERROR(((B127/C127)-1)*100,IF(B127+C127&lt;&gt;0,100,0))</f>
        <v>38.198757763975166</v>
      </c>
      <c r="E127" s="53">
        <v>969</v>
      </c>
      <c r="F127" s="53">
        <v>694</v>
      </c>
      <c r="G127" s="72">
        <f>IFERROR(((E127/F127)-1)*100,IF(E127+F127&lt;&gt;0,100,0))</f>
        <v>39.625360230547543</v>
      </c>
    </row>
    <row r="128" spans="1:7" s="15" customFormat="1" ht="12" x14ac:dyDescent="0.2">
      <c r="A128" s="66" t="s">
        <v>74</v>
      </c>
      <c r="B128" s="54">
        <v>2</v>
      </c>
      <c r="C128" s="53">
        <v>3</v>
      </c>
      <c r="D128" s="72">
        <f>IFERROR(((B128/C128)-1)*100,IF(B128+C128&lt;&gt;0,100,0))</f>
        <v>-33.333333333333336</v>
      </c>
      <c r="E128" s="53">
        <v>9</v>
      </c>
      <c r="F128" s="53">
        <v>5</v>
      </c>
      <c r="G128" s="72">
        <f>IFERROR(((E128/F128)-1)*100,IF(E128+F128&lt;&gt;0,100,0))</f>
        <v>80</v>
      </c>
    </row>
    <row r="129" spans="1:7" s="25" customFormat="1" ht="12" x14ac:dyDescent="0.2">
      <c r="A129" s="68" t="s">
        <v>34</v>
      </c>
      <c r="B129" s="69">
        <f>SUM(B126:B128)</f>
        <v>892</v>
      </c>
      <c r="C129" s="69">
        <f>SUM(C126:C128)</f>
        <v>647</v>
      </c>
      <c r="D129" s="72">
        <f>IFERROR(((B129/C129)-1)*100,IF(B129+C129&lt;&gt;0,100,0))</f>
        <v>37.867078825347768</v>
      </c>
      <c r="E129" s="69">
        <f>SUM(E126:E128)</f>
        <v>978</v>
      </c>
      <c r="F129" s="69">
        <f>SUM(F126:F128)</f>
        <v>699</v>
      </c>
      <c r="G129" s="72">
        <f>IFERROR(((E129/F129)-1)*100,IF(E129+F129&lt;&gt;0,100,0))</f>
        <v>39.91416309012876</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0</v>
      </c>
      <c r="C132" s="53">
        <v>47</v>
      </c>
      <c r="D132" s="72">
        <f>IFERROR(((B132/C132)-1)*100,IF(B132+C132&lt;&gt;0,100,0))</f>
        <v>-100</v>
      </c>
      <c r="E132" s="53">
        <v>0</v>
      </c>
      <c r="F132" s="53">
        <v>47</v>
      </c>
      <c r="G132" s="72">
        <f>IFERROR(((E132/F132)-1)*100,IF(E132+F132&lt;&gt;0,100,0))</f>
        <v>-100</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0</v>
      </c>
      <c r="C134" s="69">
        <f>SUM(C132:C133)</f>
        <v>47</v>
      </c>
      <c r="D134" s="72">
        <f>IFERROR(((B134/C134)-1)*100,IF(B134+C134&lt;&gt;0,100,0))</f>
        <v>-100</v>
      </c>
      <c r="E134" s="69">
        <f>SUM(E132:E133)</f>
        <v>0</v>
      </c>
      <c r="F134" s="69">
        <f>SUM(F132:F133)</f>
        <v>47</v>
      </c>
      <c r="G134" s="72">
        <f>IFERROR(((E134/F134)-1)*100,IF(E134+F134&lt;&gt;0,100,0))</f>
        <v>-100</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0</v>
      </c>
      <c r="F137" s="53">
        <v>0</v>
      </c>
      <c r="G137" s="72">
        <f>IFERROR(((E137/F137)-1)*100,IF(E137+F137&lt;&gt;0,100,0))</f>
        <v>0</v>
      </c>
    </row>
    <row r="138" spans="1:7" s="15" customFormat="1" ht="12" x14ac:dyDescent="0.2">
      <c r="A138" s="66" t="s">
        <v>72</v>
      </c>
      <c r="B138" s="54">
        <v>1213260</v>
      </c>
      <c r="C138" s="53">
        <v>1167435</v>
      </c>
      <c r="D138" s="72">
        <f>IFERROR(((B138/C138)-1)*100,IF(B138+C138&lt;&gt;0,100,0))</f>
        <v>3.9252720708219391</v>
      </c>
      <c r="E138" s="53">
        <v>1237296</v>
      </c>
      <c r="F138" s="53">
        <v>1190673</v>
      </c>
      <c r="G138" s="72">
        <f>IFERROR(((E138/F138)-1)*100,IF(E138+F138&lt;&gt;0,100,0))</f>
        <v>3.9156846590121752</v>
      </c>
    </row>
    <row r="139" spans="1:7" s="15" customFormat="1" ht="12" x14ac:dyDescent="0.2">
      <c r="A139" s="66" t="s">
        <v>74</v>
      </c>
      <c r="B139" s="54">
        <v>654</v>
      </c>
      <c r="C139" s="53">
        <v>37</v>
      </c>
      <c r="D139" s="72">
        <f>IFERROR(((B139/C139)-1)*100,IF(B139+C139&lt;&gt;0,100,0))</f>
        <v>1667.5675675675677</v>
      </c>
      <c r="E139" s="53">
        <v>681</v>
      </c>
      <c r="F139" s="53">
        <v>69</v>
      </c>
      <c r="G139" s="72">
        <f>IFERROR(((E139/F139)-1)*100,IF(E139+F139&lt;&gt;0,100,0))</f>
        <v>886.95652173913049</v>
      </c>
    </row>
    <row r="140" spans="1:7" s="15" customFormat="1" ht="12" x14ac:dyDescent="0.2">
      <c r="A140" s="68" t="s">
        <v>34</v>
      </c>
      <c r="B140" s="69">
        <f>SUM(B137:B139)</f>
        <v>1213914</v>
      </c>
      <c r="C140" s="69">
        <f>SUM(C137:C139)</f>
        <v>1167472</v>
      </c>
      <c r="D140" s="72">
        <f>IFERROR(((B140/C140)-1)*100,IF(B140+C140&lt;&gt;0,100,0))</f>
        <v>3.9779969027094353</v>
      </c>
      <c r="E140" s="69">
        <f>SUM(E137:E139)</f>
        <v>1237977</v>
      </c>
      <c r="F140" s="69">
        <f>SUM(F137:F139)</f>
        <v>1190742</v>
      </c>
      <c r="G140" s="72">
        <f>IFERROR(((E140/F140)-1)*100,IF(E140+F140&lt;&gt;0,100,0))</f>
        <v>3.9668542807761886</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0</v>
      </c>
      <c r="C143" s="53">
        <v>15185</v>
      </c>
      <c r="D143" s="72">
        <f>IFERROR(((B143/C143)-1)*100,)</f>
        <v>-100</v>
      </c>
      <c r="E143" s="53">
        <v>0</v>
      </c>
      <c r="F143" s="53">
        <v>15185</v>
      </c>
      <c r="G143" s="72">
        <f>IFERROR(((E143/F143)-1)*100,)</f>
        <v>-100</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0</v>
      </c>
      <c r="C145" s="69">
        <f>SUM(C143:C144)</f>
        <v>15185</v>
      </c>
      <c r="D145" s="72">
        <f>IFERROR(((B145/C145)-1)*100,)</f>
        <v>-100</v>
      </c>
      <c r="E145" s="69">
        <f>SUM(E143:E144)</f>
        <v>0</v>
      </c>
      <c r="F145" s="69">
        <f>SUM(F143:F144)</f>
        <v>15185</v>
      </c>
      <c r="G145" s="72">
        <f>IFERROR(((E145/F145)-1)*100,)</f>
        <v>-100</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0</v>
      </c>
      <c r="F148" s="53">
        <v>0</v>
      </c>
      <c r="G148" s="72">
        <f>IFERROR(((E148/F148)-1)*100,IF(E148+F148&lt;&gt;0,100,0))</f>
        <v>0</v>
      </c>
    </row>
    <row r="149" spans="1:7" x14ac:dyDescent="0.2">
      <c r="A149" s="66" t="s">
        <v>72</v>
      </c>
      <c r="B149" s="54">
        <v>106952718.67321</v>
      </c>
      <c r="C149" s="53">
        <v>103357783.70048</v>
      </c>
      <c r="D149" s="72">
        <f>IFERROR(((B149/C149)-1)*100,IF(B149+C149&lt;&gt;0,100,0))</f>
        <v>3.4781463417866476</v>
      </c>
      <c r="E149" s="53">
        <v>108770636.24252</v>
      </c>
      <c r="F149" s="53">
        <v>105382689.45349</v>
      </c>
      <c r="G149" s="72">
        <f>IFERROR(((E149/F149)-1)*100,IF(E149+F149&lt;&gt;0,100,0))</f>
        <v>3.2148987718948474</v>
      </c>
    </row>
    <row r="150" spans="1:7" x14ac:dyDescent="0.2">
      <c r="A150" s="66" t="s">
        <v>74</v>
      </c>
      <c r="B150" s="54">
        <v>6184021.2599999998</v>
      </c>
      <c r="C150" s="53">
        <v>331223.28000000003</v>
      </c>
      <c r="D150" s="72">
        <f>IFERROR(((B150/C150)-1)*100,IF(B150+C150&lt;&gt;0,100,0))</f>
        <v>1767.0249446234575</v>
      </c>
      <c r="E150" s="53">
        <v>6438116.8300000001</v>
      </c>
      <c r="F150" s="53">
        <v>440444.47</v>
      </c>
      <c r="G150" s="72">
        <f>IFERROR(((E150/F150)-1)*100,IF(E150+F150&lt;&gt;0,100,0))</f>
        <v>1361.7317887996189</v>
      </c>
    </row>
    <row r="151" spans="1:7" s="15" customFormat="1" ht="12" x14ac:dyDescent="0.2">
      <c r="A151" s="68" t="s">
        <v>34</v>
      </c>
      <c r="B151" s="69">
        <f>SUM(B148:B150)</f>
        <v>113136739.93321</v>
      </c>
      <c r="C151" s="69">
        <f>SUM(C148:C150)</f>
        <v>103689006.98048</v>
      </c>
      <c r="D151" s="72">
        <f>IFERROR(((B151/C151)-1)*100,IF(B151+C151&lt;&gt;0,100,0))</f>
        <v>9.1116052008373352</v>
      </c>
      <c r="E151" s="69">
        <f>SUM(E148:E150)</f>
        <v>115208753.07252</v>
      </c>
      <c r="F151" s="69">
        <f>SUM(F148:F150)</f>
        <v>105823133.92349</v>
      </c>
      <c r="G151" s="72">
        <f>IFERROR(((E151/F151)-1)*100,IF(E151+F151&lt;&gt;0,100,0))</f>
        <v>8.8691562998084894</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0</v>
      </c>
      <c r="C154" s="53">
        <v>24844.112499999999</v>
      </c>
      <c r="D154" s="72">
        <f>IFERROR(((B154/C154)-1)*100,IF(B154+C154&lt;&gt;0,100,0))</f>
        <v>-100</v>
      </c>
      <c r="E154" s="53">
        <v>0</v>
      </c>
      <c r="F154" s="53">
        <v>24844.112499999999</v>
      </c>
      <c r="G154" s="72">
        <f>IFERROR(((E154/F154)-1)*100,IF(E154+F154&lt;&gt;0,100,0))</f>
        <v>-100</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0</v>
      </c>
      <c r="C156" s="69">
        <f>SUM(C154:C155)</f>
        <v>24844.112499999999</v>
      </c>
      <c r="D156" s="72">
        <f>IFERROR(((B156/C156)-1)*100,IF(B156+C156&lt;&gt;0,100,0))</f>
        <v>-100</v>
      </c>
      <c r="E156" s="69">
        <f>SUM(E154:E155)</f>
        <v>0</v>
      </c>
      <c r="F156" s="69">
        <f>SUM(F154:F155)</f>
        <v>24844.112499999999</v>
      </c>
      <c r="G156" s="72">
        <f>IFERROR(((E156/F156)-1)*100,IF(E156+F156&lt;&gt;0,100,0))</f>
        <v>-100</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1514694</v>
      </c>
      <c r="C160" s="53">
        <v>1556969</v>
      </c>
      <c r="D160" s="72">
        <f>IFERROR(((B160/C160)-1)*100,IF(B160+C160&lt;&gt;0,100,0))</f>
        <v>-2.7152114139716299</v>
      </c>
      <c r="E160" s="65"/>
      <c r="F160" s="65"/>
      <c r="G160" s="52"/>
    </row>
    <row r="161" spans="1:7" s="15" customFormat="1" ht="12" x14ac:dyDescent="0.2">
      <c r="A161" s="66" t="s">
        <v>74</v>
      </c>
      <c r="B161" s="54">
        <v>1452</v>
      </c>
      <c r="C161" s="53">
        <v>1630</v>
      </c>
      <c r="D161" s="72">
        <f>IFERROR(((B161/C161)-1)*100,IF(B161+C161&lt;&gt;0,100,0))</f>
        <v>-10.920245398773009</v>
      </c>
      <c r="E161" s="65"/>
      <c r="F161" s="65"/>
      <c r="G161" s="52"/>
    </row>
    <row r="162" spans="1:7" s="25" customFormat="1" ht="12" x14ac:dyDescent="0.2">
      <c r="A162" s="68" t="s">
        <v>34</v>
      </c>
      <c r="B162" s="69">
        <f>SUM(B159:B161)</f>
        <v>1516146</v>
      </c>
      <c r="C162" s="69">
        <f>SUM(C159:C161)</f>
        <v>1559014</v>
      </c>
      <c r="D162" s="72">
        <f>IFERROR(((B162/C162)-1)*100,IF(B162+C162&lt;&gt;0,100,0))</f>
        <v>-2.7496866609279969</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181499</v>
      </c>
      <c r="C165" s="53">
        <v>142969</v>
      </c>
      <c r="D165" s="72">
        <f>IFERROR(((B165/C165)-1)*100,IF(B165+C165&lt;&gt;0,100,0))</f>
        <v>26.949898229686163</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181499</v>
      </c>
      <c r="C167" s="69">
        <f>SUM(C165:C166)</f>
        <v>142969</v>
      </c>
      <c r="D167" s="72">
        <f>IFERROR(((B167/C167)-1)*100,IF(B167+C167&lt;&gt;0,100,0))</f>
        <v>26.949898229686163</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2024</v>
      </c>
      <c r="F173" s="102">
        <v>2023</v>
      </c>
      <c r="G173" s="26" t="s">
        <v>7</v>
      </c>
    </row>
    <row r="174" spans="1:7" x14ac:dyDescent="0.2">
      <c r="A174" s="68" t="s">
        <v>33</v>
      </c>
      <c r="B174" s="72"/>
      <c r="C174" s="72"/>
      <c r="D174" s="77"/>
      <c r="E174" s="78"/>
      <c r="F174" s="78"/>
      <c r="G174" s="79"/>
    </row>
    <row r="175" spans="1:7" x14ac:dyDescent="0.2">
      <c r="A175" s="66" t="s">
        <v>31</v>
      </c>
      <c r="B175" s="86">
        <v>29534</v>
      </c>
      <c r="C175" s="87">
        <v>20888</v>
      </c>
      <c r="D175" s="72">
        <f>IFERROR(((B175/C175)-1)*100,IF(B175+C175&lt;&gt;0,100,0))</f>
        <v>41.39218690157027</v>
      </c>
      <c r="E175" s="87">
        <v>54192</v>
      </c>
      <c r="F175" s="87">
        <v>32886</v>
      </c>
      <c r="G175" s="72">
        <f>IFERROR(((E175/F175)-1)*100,IF(E175+F175&lt;&gt;0,100,0))</f>
        <v>64.78744754606825</v>
      </c>
    </row>
    <row r="176" spans="1:7" x14ac:dyDescent="0.2">
      <c r="A176" s="66" t="s">
        <v>32</v>
      </c>
      <c r="B176" s="86">
        <v>133510</v>
      </c>
      <c r="C176" s="87">
        <v>102380</v>
      </c>
      <c r="D176" s="72">
        <f t="shared" ref="D176:D178" si="5">IFERROR(((B176/C176)-1)*100,IF(B176+C176&lt;&gt;0,100,0))</f>
        <v>30.406329361203355</v>
      </c>
      <c r="E176" s="87">
        <v>233370</v>
      </c>
      <c r="F176" s="87">
        <v>152266</v>
      </c>
      <c r="G176" s="72">
        <f>IFERROR(((E176/F176)-1)*100,IF(E176+F176&lt;&gt;0,100,0))</f>
        <v>53.264681544139862</v>
      </c>
    </row>
    <row r="177" spans="1:7" x14ac:dyDescent="0.2">
      <c r="A177" s="66" t="s">
        <v>92</v>
      </c>
      <c r="B177" s="86">
        <v>48738158.404710002</v>
      </c>
      <c r="C177" s="87">
        <v>44983540.531655997</v>
      </c>
      <c r="D177" s="72">
        <f t="shared" si="5"/>
        <v>8.346648193269246</v>
      </c>
      <c r="E177" s="87">
        <v>87575737.181569993</v>
      </c>
      <c r="F177" s="87">
        <v>67398209.082535997</v>
      </c>
      <c r="G177" s="72">
        <f>IFERROR(((E177/F177)-1)*100,IF(E177+F177&lt;&gt;0,100,0))</f>
        <v>29.937780801155345</v>
      </c>
    </row>
    <row r="178" spans="1:7" x14ac:dyDescent="0.2">
      <c r="A178" s="66" t="s">
        <v>93</v>
      </c>
      <c r="B178" s="86">
        <v>236368</v>
      </c>
      <c r="C178" s="87">
        <v>193290</v>
      </c>
      <c r="D178" s="72">
        <f t="shared" si="5"/>
        <v>22.28671943711522</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902</v>
      </c>
      <c r="C181" s="87">
        <v>854</v>
      </c>
      <c r="D181" s="72">
        <f t="shared" ref="D181:D184" si="6">IFERROR(((B181/C181)-1)*100,IF(B181+C181&lt;&gt;0,100,0))</f>
        <v>5.6206088992974301</v>
      </c>
      <c r="E181" s="87">
        <v>2060</v>
      </c>
      <c r="F181" s="87">
        <v>1190</v>
      </c>
      <c r="G181" s="72">
        <f t="shared" ref="G181" si="7">IFERROR(((E181/F181)-1)*100,IF(E181+F181&lt;&gt;0,100,0))</f>
        <v>73.109243697479002</v>
      </c>
    </row>
    <row r="182" spans="1:7" x14ac:dyDescent="0.2">
      <c r="A182" s="66" t="s">
        <v>32</v>
      </c>
      <c r="B182" s="86">
        <v>10474</v>
      </c>
      <c r="C182" s="87">
        <v>5558</v>
      </c>
      <c r="D182" s="72">
        <f t="shared" si="6"/>
        <v>88.449082403742366</v>
      </c>
      <c r="E182" s="87">
        <v>21354</v>
      </c>
      <c r="F182" s="87">
        <v>9316</v>
      </c>
      <c r="G182" s="72">
        <f t="shared" ref="G182" si="8">IFERROR(((E182/F182)-1)*100,IF(E182+F182&lt;&gt;0,100,0))</f>
        <v>129.21854873336196</v>
      </c>
    </row>
    <row r="183" spans="1:7" x14ac:dyDescent="0.2">
      <c r="A183" s="66" t="s">
        <v>92</v>
      </c>
      <c r="B183" s="86">
        <v>127880.29668</v>
      </c>
      <c r="C183" s="87">
        <v>58530.604800000001</v>
      </c>
      <c r="D183" s="72">
        <f t="shared" si="6"/>
        <v>118.4844956189484</v>
      </c>
      <c r="E183" s="87">
        <v>287385.85716000001</v>
      </c>
      <c r="F183" s="87">
        <v>105809.15092</v>
      </c>
      <c r="G183" s="72">
        <f t="shared" ref="G183" si="9">IFERROR(((E183/F183)-1)*100,IF(E183+F183&lt;&gt;0,100,0))</f>
        <v>171.60775288451774</v>
      </c>
    </row>
    <row r="184" spans="1:7" x14ac:dyDescent="0.2">
      <c r="A184" s="66" t="s">
        <v>93</v>
      </c>
      <c r="B184" s="86">
        <v>73862</v>
      </c>
      <c r="C184" s="87">
        <v>102474</v>
      </c>
      <c r="D184" s="72">
        <f t="shared" si="6"/>
        <v>-27.921228799500362</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2024-01-15T06:13:38Z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