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C269372-2A14-4D70-8BCA-E13B0C14B238}" xr6:coauthVersionLast="47" xr6:coauthVersionMax="47" xr10:uidLastSave="{00000000-0000-0000-0000-000000000000}"/>
  <bookViews>
    <workbookView xWindow="1200" yWindow="3795" windowWidth="14400" windowHeight="579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<sst xmlns="http://schemas.openxmlformats.org/spreadsheetml/2006/main" count="270" uniqueCount="102">
  <si>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</si>
  <si>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</si>
  <si>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</si>
  <si>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</si>
  <si>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</si>
  <si>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</si>
  <si>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</si>
  <si>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</si>
  <si>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</si>
  <si>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</si>
  <si>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</si>
  <si>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</si>
  <si>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</si>
  <si>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</si>
  <si>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</si>
  <si>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</si>
  <si>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</si>
  <si>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</si>
  <si>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</si>
  <si>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</si>
  <si>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</si>
  <si>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</si>
  <si>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</si>
  <si>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</si>
  <si>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</si>
  <si>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</si>
  <si>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</si>
  <si>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</si>
  <si>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</si>
  <si>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</si>
  <si>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</si>
  <si>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</si>
  <si>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</si>
  <si>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</si>
  <si>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</si>
  <si>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</si>
  <si>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</si>
  <si>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</si>
  <si>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</si>
  <si>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</si>
  <si>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</si>
  <si>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</si>
  <si>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</si>
  <si>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</si>
  <si>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</si>
  <si>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</si>
  <si>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</si>
  <si>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</si>
  <si>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</si>
  <si>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</si>
  <si>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</si>
  <si>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</si>
  <si>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</si>
  <si>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</si>
  <si>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</si>
  <si>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</si>
  <si>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</si>
  <si>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</si>
  <si>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</si>
  <si>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</si>
  <si>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</si>
  <si>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</si>
  <si>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</si>
  <si>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</si>
  <si>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</si>
  <si>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</si>
  <si>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</si>
  <si>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</si>
  <si>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</si>
  <si>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</si>
  <si>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</si>
  <si>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</si>
  <si>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</si>
  <si>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</si>
  <si>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</si>
  <si>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</si>
  <si>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</si>
  <si>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</si>
  <si>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</si>
  <si>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</si>
  <si>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</si>
  <si>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</si>
  <si>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</si>
  <si>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</si>
  <si>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</si>
  <si>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</si>
  <si>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</si>
  <si>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</si>
  <si>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</si>
  <si>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</si>
  <si>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</si>
  <si>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</si>
  <si>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</si>
  <si>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</si>
  <si>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</si>
  <si>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</si>
  <si>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</si>
  <si>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</si>
  <si>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</si>
  <si>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26 January 2024</t>
  </si>
  <si>
    <t>26.01.2024</t>
  </si>
  <si>
    <t>27.01.2023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</si>
</sst>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8">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2024</v>
      </c>
      <c r="F10" s="102">
        <v>2023</v>
      </c>
      <c r="G10" s="26" t="s">
        <v>7</v>
      </c>
    </row>
    <row r="11" spans="1:7" s="15" customFormat="1" ht="12" x14ac:dyDescent="0.2">
      <c r="A11" s="51" t="s">
        <v>8</v>
      </c>
      <c r="B11" s="54">
        <v>1802096</v>
      </c>
      <c r="C11" s="54">
        <v>1290730</v>
      </c>
      <c r="D11" s="72">
        <f>IFERROR(((B11/C11)-1)*100,IF(B11+C11&lt;&gt;0,100,0))</f>
        <v>39.618355504249521</v>
      </c>
      <c r="E11" s="54">
        <v>5701559</v>
      </c>
      <c r="F11" s="54">
        <v>5247141</v>
      </c>
      <c r="G11" s="72">
        <f>IFERROR(((E11/F11)-1)*100,IF(E11+F11&lt;&gt;0,100,0))</f>
        <v>8.6602971027460498</v>
      </c>
    </row>
    <row r="12" spans="1:7" s="15" customFormat="1" ht="12" x14ac:dyDescent="0.2">
      <c r="A12" s="51" t="s">
        <v>9</v>
      </c>
      <c r="B12" s="54">
        <v>1385386.9</v>
      </c>
      <c r="C12" s="54">
        <v>1351154.3230000001</v>
      </c>
      <c r="D12" s="72">
        <f>IFERROR(((B12/C12)-1)*100,IF(B12+C12&lt;&gt;0,100,0))</f>
        <v>2.5335800964609634</v>
      </c>
      <c r="E12" s="54">
        <v>4127842.8760000002</v>
      </c>
      <c r="F12" s="54">
        <v>4781346.2510000002</v>
      </c>
      <c r="G12" s="72">
        <f>IFERROR(((E12/F12)-1)*100,IF(E12+F12&lt;&gt;0,100,0))</f>
        <v>-13.667769299563325</v>
      </c>
    </row>
    <row r="13" spans="1:7" s="15" customFormat="1" ht="12" x14ac:dyDescent="0.2">
      <c r="A13" s="51" t="s">
        <v>10</v>
      </c>
      <c r="B13" s="54">
        <v>90919209.531603798</v>
      </c>
      <c r="C13" s="54">
        <v>95521223.912452102</v>
      </c>
      <c r="D13" s="72">
        <f>IFERROR(((B13/C13)-1)*100,IF(B13+C13&lt;&gt;0,100,0))</f>
        <v>-4.8177925201902561</v>
      </c>
      <c r="E13" s="54">
        <v>281701501.22675103</v>
      </c>
      <c r="F13" s="54">
        <v>372934531.974428</v>
      </c>
      <c r="G13" s="72">
        <f>IFERROR(((E13/F13)-1)*100,IF(E13+F13&lt;&gt;0,100,0))</f>
        <v>-24.463551354352131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371</v>
      </c>
      <c r="C16" s="54">
        <v>368</v>
      </c>
      <c r="D16" s="72">
        <f>IFERROR(((B16/C16)-1)*100,IF(B16+C16&lt;&gt;0,100,0))</f>
        <v>0.8152173913043459</v>
      </c>
      <c r="E16" s="54">
        <v>1261</v>
      </c>
      <c r="F16" s="54">
        <v>1270</v>
      </c>
      <c r="G16" s="72">
        <f>IFERROR(((E16/F16)-1)*100,IF(E16+F16&lt;&gt;0,100,0))</f>
        <v>-0.70866141732283117</v>
      </c>
    </row>
    <row r="17" spans="1:7" s="15" customFormat="1" ht="12" x14ac:dyDescent="0.2">
      <c r="A17" s="51" t="s">
        <v>9</v>
      </c>
      <c r="B17" s="54">
        <v>214890.97700000001</v>
      </c>
      <c r="C17" s="54">
        <v>127792.28</v>
      </c>
      <c r="D17" s="72">
        <f>IFERROR(((B17/C17)-1)*100,IF(B17+C17&lt;&gt;0,100,0))</f>
        <v>68.156462190047804</v>
      </c>
      <c r="E17" s="54">
        <v>655321.18900000001</v>
      </c>
      <c r="F17" s="54">
        <v>370170.39600000001</v>
      </c>
      <c r="G17" s="72">
        <f>IFERROR(((E17/F17)-1)*100,IF(E17+F17&lt;&gt;0,100,0))</f>
        <v>77.032306224725772</v>
      </c>
    </row>
    <row r="18" spans="1:7" s="15" customFormat="1" ht="12" x14ac:dyDescent="0.2">
      <c r="A18" s="51" t="s">
        <v>10</v>
      </c>
      <c r="B18" s="54">
        <v>10435355.5693538</v>
      </c>
      <c r="C18" s="54">
        <v>9191400.8834021501</v>
      </c>
      <c r="D18" s="72">
        <f>IFERROR(((B18/C18)-1)*100,IF(B18+C18&lt;&gt;0,100,0))</f>
        <v>13.533896537991129</v>
      </c>
      <c r="E18" s="54">
        <v>29979409.728386302</v>
      </c>
      <c r="F18" s="54">
        <v>32520119.200648099</v>
      </c>
      <c r="G18" s="72">
        <f>IFERROR(((E18/F18)-1)*100,IF(E18+F18&lt;&gt;0,100,0))</f>
        <v>-7.8127311175758667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2024</v>
      </c>
      <c r="F23" s="102">
        <v>2023</v>
      </c>
      <c r="G23" s="26" t="s">
        <v>13</v>
      </c>
    </row>
    <row r="24" spans="1:7" s="15" customFormat="1" ht="12" x14ac:dyDescent="0.2">
      <c r="A24" s="51" t="s">
        <v>14</v>
      </c>
      <c r="B24" s="53">
        <v>13631291.48632</v>
      </c>
      <c r="C24" s="53">
        <v>11921174.82112</v>
      </c>
      <c r="D24" s="52">
        <f>B24-C24</f>
        <v>1710116.6652000006</v>
      </c>
      <c r="E24" s="54">
        <v>43398957.595370002</v>
      </c>
      <c r="F24" s="54">
        <v>54938025.402630001</v>
      </c>
      <c r="G24" s="52">
        <f>E24-F24</f>
        <v>-11539067.807259999</v>
      </c>
    </row>
    <row r="25" spans="1:7" s="15" customFormat="1" ht="12" x14ac:dyDescent="0.2">
      <c r="A25" s="55" t="s">
        <v>15</v>
      </c>
      <c r="B25" s="53">
        <v>15756706.64665</v>
      </c>
      <c r="C25" s="53">
        <v>14842254.05047</v>
      </c>
      <c r="D25" s="52">
        <f>B25-C25</f>
        <v>914452.59617999941</v>
      </c>
      <c r="E25" s="54">
        <v>53201372.656070001</v>
      </c>
      <c r="F25" s="54">
        <v>67473758.472139999</v>
      </c>
      <c r="G25" s="52">
        <f>E25-F25</f>
        <v>-14272385.816069998</v>
      </c>
    </row>
    <row r="26" spans="1:7" s="25" customFormat="1" ht="12" x14ac:dyDescent="0.2">
      <c r="A26" s="56" t="s">
        <v>16</v>
      </c>
      <c r="B26" s="57">
        <f>B24-B25</f>
        <v>-2125415.1603299994</v>
      </c>
      <c r="C26" s="57">
        <f>C24-C25</f>
        <v>-2921079.2293500006</v>
      </c>
      <c r="D26" s="57"/>
      <c r="E26" s="57">
        <f>E24-E25</f>
        <v>-9802415.0606999993</v>
      </c>
      <c r="F26" s="57">
        <f>F24-F25</f>
        <v>-12535733.069509998</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75084.381484290003</v>
      </c>
      <c r="C33" s="103">
        <v>80791.355453979995</v>
      </c>
      <c r="D33" s="72">
        <f t="shared" ref="D33:D42" si="0">IFERROR(((B33/C33)-1)*100,IF(B33+C33&lt;&gt;0,100,0))</f>
        <v>-7.0638423351379149</v>
      </c>
      <c r="E33" s="51"/>
      <c r="F33" s="103">
        <v>75084.38</v>
      </c>
      <c r="G33" s="103">
        <v>72064.479999999996</v>
      </c>
    </row>
    <row r="34" spans="1:7" s="15" customFormat="1" ht="12" x14ac:dyDescent="0.2">
      <c r="A34" s="51" t="s">
        <v>23</v>
      </c>
      <c r="B34" s="103">
        <v>77948.733601639993</v>
      </c>
      <c r="C34" s="103">
        <v>80279.251671739999</v>
      </c>
      <c r="D34" s="72">
        <f t="shared" si="0"/>
        <v>-2.9030141930438513</v>
      </c>
      <c r="E34" s="51"/>
      <c r="F34" s="103">
        <v>77948.73</v>
      </c>
      <c r="G34" s="103">
        <v>75700.149999999994</v>
      </c>
    </row>
    <row r="35" spans="1:7" s="15" customFormat="1" ht="12" x14ac:dyDescent="0.2">
      <c r="A35" s="51" t="s">
        <v>24</v>
      </c>
      <c r="B35" s="103">
        <v>73007.114674979995</v>
      </c>
      <c r="C35" s="103">
        <v>70577.303812080005</v>
      </c>
      <c r="D35" s="72">
        <f t="shared" si="0"/>
        <v>3.4427652115609719</v>
      </c>
      <c r="E35" s="51"/>
      <c r="F35" s="103">
        <v>73007.11</v>
      </c>
      <c r="G35" s="103">
        <v>71210.41</v>
      </c>
    </row>
    <row r="36" spans="1:7" s="15" customFormat="1" ht="12" x14ac:dyDescent="0.2">
      <c r="A36" s="51" t="s">
        <v>25</v>
      </c>
      <c r="B36" s="103">
        <v>68621.011948119994</v>
      </c>
      <c r="C36" s="103">
        <v>74766.053588709998</v>
      </c>
      <c r="D36" s="72">
        <f t="shared" si="0"/>
        <v>-8.2190263436853765</v>
      </c>
      <c r="E36" s="51"/>
      <c r="F36" s="103">
        <v>68621.009999999995</v>
      </c>
      <c r="G36" s="103">
        <v>65744.399999999994</v>
      </c>
    </row>
    <row r="37" spans="1:7" s="15" customFormat="1" ht="12" x14ac:dyDescent="0.2">
      <c r="A37" s="51" t="s">
        <v>79</v>
      </c>
      <c r="B37" s="103">
        <v>53882.13140264</v>
      </c>
      <c r="C37" s="103">
        <v>77870.512933000005</v>
      </c>
      <c r="D37" s="72">
        <f t="shared" si="0"/>
        <v>-30.805475175179176</v>
      </c>
      <c r="E37" s="51"/>
      <c r="F37" s="103">
        <v>53882.13</v>
      </c>
      <c r="G37" s="103">
        <v>50359.33</v>
      </c>
    </row>
    <row r="38" spans="1:7" s="15" customFormat="1" ht="12" x14ac:dyDescent="0.2">
      <c r="A38" s="51" t="s">
        <v>26</v>
      </c>
      <c r="B38" s="103">
        <v>104052.39153836</v>
      </c>
      <c r="C38" s="103">
        <v>103871.64533864</v>
      </c>
      <c r="D38" s="72">
        <f t="shared" si="0"/>
        <v>0.17400918136103449</v>
      </c>
      <c r="E38" s="51"/>
      <c r="F38" s="103">
        <v>104052.39</v>
      </c>
      <c r="G38" s="103">
        <v>98998.12</v>
      </c>
    </row>
    <row r="39" spans="1:7" s="15" customFormat="1" ht="12" x14ac:dyDescent="0.2">
      <c r="A39" s="51" t="s">
        <v>27</v>
      </c>
      <c r="B39" s="103">
        <v>17391.066033139999</v>
      </c>
      <c r="C39" s="103">
        <v>16281.26514109</v>
      </c>
      <c r="D39" s="72">
        <f t="shared" si="0"/>
        <v>6.816429082339126</v>
      </c>
      <c r="E39" s="51"/>
      <c r="F39" s="103">
        <v>17391.07</v>
      </c>
      <c r="G39" s="103">
        <v>17031.830000000002</v>
      </c>
    </row>
    <row r="40" spans="1:7" s="15" customFormat="1" ht="12" x14ac:dyDescent="0.2">
      <c r="A40" s="51" t="s">
        <v>28</v>
      </c>
      <c r="B40" s="103">
        <v>104148.60926175999</v>
      </c>
      <c r="C40" s="103">
        <v>101454.72997535999</v>
      </c>
      <c r="D40" s="72">
        <f t="shared" si="0"/>
        <v>2.6552525318969789</v>
      </c>
      <c r="E40" s="51"/>
      <c r="F40" s="103">
        <v>104148.61</v>
      </c>
      <c r="G40" s="103">
        <v>100467.85</v>
      </c>
    </row>
    <row r="41" spans="1:7" s="15" customFormat="1" ht="12" x14ac:dyDescent="0.2">
      <c r="A41" s="51" t="s">
        <v>29</v>
      </c>
      <c r="B41" s="59"/>
      <c r="C41" s="59"/>
      <c r="D41" s="72">
        <f t="shared" si="0"/>
        <v>0</v>
      </c>
      <c r="E41" s="51"/>
      <c r="F41" s="59"/>
      <c r="G41" s="59"/>
    </row>
    <row r="42" spans="1:7" s="15" customFormat="1" ht="12" x14ac:dyDescent="0.2">
      <c r="A42" s="51" t="s">
        <v>78</v>
      </c>
      <c r="B42" s="103">
        <v>673.16326597</v>
      </c>
      <c r="C42" s="103">
        <v>1139.1732976200001</v>
      </c>
      <c r="D42" s="72">
        <f t="shared" si="0"/>
        <v>-40.907738324239538</v>
      </c>
      <c r="E42" s="51"/>
      <c r="F42" s="103">
        <v>680.03</v>
      </c>
      <c r="G42" s="103">
        <v>670.85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18508.855669601598</v>
      </c>
      <c r="D48" s="59"/>
      <c r="E48" s="104">
        <v>23279.341469519601</v>
      </c>
      <c r="F48" s="59"/>
      <c r="G48" s="72">
        <f>IFERROR(((C48/E48)-1)*100,IF(C48+E48&lt;&gt;0,100,0))</f>
        <v>-20.492357166392161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638</v>
      </c>
      <c r="D54" s="62"/>
      <c r="E54" s="105">
        <v>161591</v>
      </c>
      <c r="F54" s="105">
        <v>14289522.199999999</v>
      </c>
      <c r="G54" s="105">
        <v>7683454.9440000001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2024</v>
      </c>
      <c r="F67" s="102">
        <v>2023</v>
      </c>
      <c r="G67" s="26" t="s">
        <v>7</v>
      </c>
    </row>
    <row r="68" spans="1:7" s="15" customFormat="1" ht="12" x14ac:dyDescent="0.2">
      <c r="A68" s="64" t="s">
        <v>53</v>
      </c>
      <c r="B68" s="54">
        <v>4215</v>
      </c>
      <c r="C68" s="53">
        <v>6662</v>
      </c>
      <c r="D68" s="72">
        <f>IFERROR(((B68/C68)-1)*100,IF(B68+C68&lt;&gt;0,100,0))</f>
        <v>-36.730711498048628</v>
      </c>
      <c r="E68" s="53">
        <v>16463</v>
      </c>
      <c r="F68" s="53">
        <v>21335</v>
      </c>
      <c r="G68" s="72">
        <f>IFERROR(((E68/F68)-1)*100,IF(E68+F68&lt;&gt;0,100,0))</f>
        <v>-22.835715959690649</v>
      </c>
    </row>
    <row r="69" spans="1:7" s="15" customFormat="1" ht="12" x14ac:dyDescent="0.2">
      <c r="A69" s="66" t="s">
        <v>54</v>
      </c>
      <c r="B69" s="54">
        <v>178467640.007</v>
      </c>
      <c r="C69" s="53">
        <v>240044525.76199999</v>
      </c>
      <c r="D69" s="72">
        <f>IFERROR(((B69/C69)-1)*100,IF(B69+C69&lt;&gt;0,100,0))</f>
        <v>-25.652276618068935</v>
      </c>
      <c r="E69" s="53">
        <v>654445529.75899994</v>
      </c>
      <c r="F69" s="53">
        <v>836014757.29700005</v>
      </c>
      <c r="G69" s="72">
        <f>IFERROR(((E69/F69)-1)*100,IF(E69+F69&lt;&gt;0,100,0))</f>
        <v>-21.718423742309177</v>
      </c>
    </row>
    <row r="70" spans="1:7" s="15" customFormat="1" ht="12" x14ac:dyDescent="0.2">
      <c r="A70" s="66" t="s">
        <v>55</v>
      </c>
      <c r="B70" s="54">
        <v>163026900.82854</v>
      </c>
      <c r="C70" s="53">
        <v>227402387.40526</v>
      </c>
      <c r="D70" s="72">
        <f>IFERROR(((B70/C70)-1)*100,IF(B70+C70&lt;&gt;0,100,0))</f>
        <v>-28.309063643203835</v>
      </c>
      <c r="E70" s="53">
        <v>581421791.53938997</v>
      </c>
      <c r="F70" s="53">
        <v>796665203.37902999</v>
      </c>
      <c r="G70" s="72">
        <f>IFERROR(((E70/F70)-1)*100,IF(E70+F70&lt;&gt;0,100,0))</f>
        <v>-27.018051111896433</v>
      </c>
    </row>
    <row r="71" spans="1:7" s="15" customFormat="1" ht="12" x14ac:dyDescent="0.2">
      <c r="A71" s="66" t="s">
        <v>94</v>
      </c>
      <c r="B71" s="72">
        <f>IFERROR(B69/B68/1000,)</f>
        <v>42.34107710723606</v>
      </c>
      <c r="C71" s="72">
        <f>IFERROR(C69/C68/1000,)</f>
        <v>36.031901195136598</v>
      </c>
      <c r="D71" s="72">
        <f>IFERROR(((B71/C71)-1)*100,IF(B71+C71&lt;&gt;0,100,0))</f>
        <v>17.509972282425789</v>
      </c>
      <c r="E71" s="72">
        <f>IFERROR(E69/E68/1000,)</f>
        <v>39.752507426289249</v>
      </c>
      <c r="F71" s="72">
        <f>IFERROR(F69/F68/1000,)</f>
        <v>39.1851304099836</v>
      </c>
      <c r="G71" s="72">
        <f>IFERROR(((E71/F71)-1)*100,IF(E71+F71&lt;&gt;0,100,0))</f>
        <v>1.4479395892506464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2412</v>
      </c>
      <c r="C74" s="53">
        <v>2876</v>
      </c>
      <c r="D74" s="72">
        <f>IFERROR(((B74/C74)-1)*100,IF(B74+C74&lt;&gt;0,100,0))</f>
        <v>-16.133518776077882</v>
      </c>
      <c r="E74" s="53">
        <v>9116</v>
      </c>
      <c r="F74" s="53">
        <v>9557</v>
      </c>
      <c r="G74" s="72">
        <f>IFERROR(((E74/F74)-1)*100,IF(E74+F74&lt;&gt;0,100,0))</f>
        <v>-4.6144187506539698</v>
      </c>
    </row>
    <row r="75" spans="1:7" s="15" customFormat="1" ht="12" x14ac:dyDescent="0.2">
      <c r="A75" s="66" t="s">
        <v>54</v>
      </c>
      <c r="B75" s="54">
        <v>593276440.67799997</v>
      </c>
      <c r="C75" s="53">
        <v>654175667.40600002</v>
      </c>
      <c r="D75" s="72">
        <f>IFERROR(((B75/C75)-1)*100,IF(B75+C75&lt;&gt;0,100,0))</f>
        <v>-9.3093078453198146</v>
      </c>
      <c r="E75" s="53">
        <v>2209654722.6360002</v>
      </c>
      <c r="F75" s="53">
        <v>2048752587.0239999</v>
      </c>
      <c r="G75" s="72">
        <f>IFERROR(((E75/F75)-1)*100,IF(E75+F75&lt;&gt;0,100,0))</f>
        <v>7.853663572219105</v>
      </c>
    </row>
    <row r="76" spans="1:7" s="15" customFormat="1" ht="12" x14ac:dyDescent="0.2">
      <c r="A76" s="66" t="s">
        <v>55</v>
      </c>
      <c r="B76" s="54">
        <v>528934707.64301997</v>
      </c>
      <c r="C76" s="53">
        <v>629447247.23045003</v>
      </c>
      <c r="D76" s="72">
        <f>IFERROR(((B76/C76)-1)*100,IF(B76+C76&lt;&gt;0,100,0))</f>
        <v>-15.968381787303443</v>
      </c>
      <c r="E76" s="53">
        <v>1990177007.6006999</v>
      </c>
      <c r="F76" s="53">
        <v>1960025564.6330299</v>
      </c>
      <c r="G76" s="72">
        <f>IFERROR(((E76/F76)-1)*100,IF(E76+F76&lt;&gt;0,100,0))</f>
        <v>1.5383188623519395</v>
      </c>
    </row>
    <row r="77" spans="1:7" s="15" customFormat="1" ht="12" x14ac:dyDescent="0.2">
      <c r="A77" s="66" t="s">
        <v>94</v>
      </c>
      <c r="B77" s="72">
        <f>IFERROR(B75/B74/1000,)</f>
        <v>245.96867358126033</v>
      </c>
      <c r="C77" s="72">
        <f>IFERROR(C75/C74/1000,)</f>
        <v>227.46024596870654</v>
      </c>
      <c r="D77" s="72">
        <f>IFERROR(((B77/C77)-1)*100,IF(B77+C77&lt;&gt;0,100,0))</f>
        <v>8.1369944597264432</v>
      </c>
      <c r="E77" s="72">
        <f>IFERROR(E75/E74/1000,)</f>
        <v>242.39301476919704</v>
      </c>
      <c r="F77" s="72">
        <f>IFERROR(F75/F74/1000,)</f>
        <v>214.37193544250286</v>
      </c>
      <c r="G77" s="72">
        <f>IFERROR(((E77/F77)-1)*100,IF(E77+F77&lt;&gt;0,100,0))</f>
        <v>13.071244269383286</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140</v>
      </c>
      <c r="C80" s="53">
        <v>113</v>
      </c>
      <c r="D80" s="72">
        <f>IFERROR(((B80/C80)-1)*100,IF(B80+C80&lt;&gt;0,100,0))</f>
        <v>23.893805309734507</v>
      </c>
      <c r="E80" s="53">
        <v>654</v>
      </c>
      <c r="F80" s="53">
        <v>650</v>
      </c>
      <c r="G80" s="72">
        <f>IFERROR(((E80/F80)-1)*100,IF(E80+F80&lt;&gt;0,100,0))</f>
        <v>0.61538461538461764</v>
      </c>
    </row>
    <row r="81" spans="1:7" s="15" customFormat="1" ht="12" x14ac:dyDescent="0.2">
      <c r="A81" s="66" t="s">
        <v>54</v>
      </c>
      <c r="B81" s="54">
        <v>10983898.175000001</v>
      </c>
      <c r="C81" s="53">
        <v>18350339.982999999</v>
      </c>
      <c r="D81" s="72">
        <f>IFERROR(((B81/C81)-1)*100,IF(B81+C81&lt;&gt;0,100,0))</f>
        <v>-40.143353282960263</v>
      </c>
      <c r="E81" s="53">
        <v>76028757.150000006</v>
      </c>
      <c r="F81" s="53">
        <v>74217284.444999993</v>
      </c>
      <c r="G81" s="72">
        <f>IFERROR(((E81/F81)-1)*100,IF(E81+F81&lt;&gt;0,100,0))</f>
        <v>2.4407693147846743</v>
      </c>
    </row>
    <row r="82" spans="1:7" s="15" customFormat="1" ht="12" x14ac:dyDescent="0.2">
      <c r="A82" s="66" t="s">
        <v>55</v>
      </c>
      <c r="B82" s="54">
        <v>1830959.5792497599</v>
      </c>
      <c r="C82" s="53">
        <v>6298898.3562001903</v>
      </c>
      <c r="D82" s="72">
        <f>IFERROR(((B82/C82)-1)*100,IF(B82+C82&lt;&gt;0,100,0))</f>
        <v>-70.93206659784417</v>
      </c>
      <c r="E82" s="53">
        <v>30243013.674608398</v>
      </c>
      <c r="F82" s="53">
        <v>32795350.221048798</v>
      </c>
      <c r="G82" s="72">
        <f>IFERROR(((E82/F82)-1)*100,IF(E82+F82&lt;&gt;0,100,0))</f>
        <v>-7.7826171369935633</v>
      </c>
    </row>
    <row r="83" spans="1:7" x14ac:dyDescent="0.2">
      <c r="A83" s="66" t="s">
        <v>94</v>
      </c>
      <c r="B83" s="72">
        <f>IFERROR(B81/B80/1000,)</f>
        <v>78.456415535714285</v>
      </c>
      <c r="C83" s="72">
        <f>IFERROR(C81/C80/1000,)</f>
        <v>162.39238923008847</v>
      </c>
      <c r="D83" s="72">
        <f>IFERROR(((B83/C83)-1)*100,IF(B83+C83&lt;&gt;0,100,0))</f>
        <v>-51.687135149817919</v>
      </c>
      <c r="E83" s="72">
        <f>IFERROR(E81/E80/1000,)</f>
        <v>116.25192224770643</v>
      </c>
      <c r="F83" s="72">
        <f>IFERROR(F81/F80/1000,)</f>
        <v>114.1804376076923</v>
      </c>
      <c r="G83" s="72">
        <f>IFERROR(((E83/F83)-1)*100,IF(E83+F83&lt;&gt;0,100,0))</f>
        <v>1.8142202669878094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6767</v>
      </c>
      <c r="C86" s="51">
        <f>C68+C74+C80</f>
        <v>9651</v>
      </c>
      <c r="D86" s="72">
        <f>IFERROR(((B86/C86)-1)*100,IF(B86+C86&lt;&gt;0,100,0))</f>
        <v>-29.88291368770075</v>
      </c>
      <c r="E86" s="51">
        <f>E68+E74+E80</f>
        <v>26233</v>
      </c>
      <c r="F86" s="51">
        <f>F68+F74+F80</f>
        <v>31542</v>
      </c>
      <c r="G86" s="72">
        <f>IFERROR(((E86/F86)-1)*100,IF(E86+F86&lt;&gt;0,100,0))</f>
        <v>-16.831526219009575</v>
      </c>
    </row>
    <row r="87" spans="1:7" s="15" customFormat="1" ht="12" x14ac:dyDescent="0.2">
      <c r="A87" s="66" t="s">
        <v>54</v>
      </c>
      <c r="B87" s="51">
        <f t="shared" ref="B87:C87" si="1">B69+B75+B81</f>
        <v>782727978.8599999</v>
      </c>
      <c r="C87" s="51">
        <f t="shared" si="1"/>
        <v>912570533.15100002</v>
      </c>
      <c r="D87" s="72">
        <f>IFERROR(((B87/C87)-1)*100,IF(B87+C87&lt;&gt;0,100,0))</f>
        <v>-14.228221225012483</v>
      </c>
      <c r="E87" s="51">
        <f t="shared" ref="E87:F87" si="2">E69+E75+E81</f>
        <v>2940129009.5450001</v>
      </c>
      <c r="F87" s="51">
        <f t="shared" si="2"/>
        <v>2958984628.7660003</v>
      </c>
      <c r="G87" s="72">
        <f>IFERROR(((E87/F87)-1)*100,IF(E87+F87&lt;&gt;0,100,0))</f>
        <v>-0.63723275334700569</v>
      </c>
    </row>
    <row r="88" spans="1:7" s="15" customFormat="1" ht="12" x14ac:dyDescent="0.2">
      <c r="A88" s="66" t="s">
        <v>55</v>
      </c>
      <c r="B88" s="51">
        <f t="shared" ref="B88:C88" si="3">B70+B76+B82</f>
        <v>693792568.05080974</v>
      </c>
      <c r="C88" s="51">
        <f t="shared" si="3"/>
        <v>863148532.99191022</v>
      </c>
      <c r="D88" s="72">
        <f>IFERROR(((B88/C88)-1)*100,IF(B88+C88&lt;&gt;0,100,0))</f>
        <v>-19.62072093826842</v>
      </c>
      <c r="E88" s="51">
        <f t="shared" ref="E88:F88" si="4">E70+E76+E82</f>
        <v>2601841812.8146982</v>
      </c>
      <c r="F88" s="51">
        <f t="shared" si="4"/>
        <v>2789486118.233109</v>
      </c>
      <c r="G88" s="72">
        <f>IFERROR(((E88/F88)-1)*100,IF(E88+F88&lt;&gt;0,100,0))</f>
        <v>-6.7268413415610295</v>
      </c>
    </row>
    <row r="89" spans="1:7" x14ac:dyDescent="0.2">
      <c r="A89" s="66" t="s">
        <v>95</v>
      </c>
      <c r="B89" s="72">
        <f>IFERROR((B75/B87)*100,IF(B75+B87&lt;&gt;0,100,0))</f>
        <v>75.795992567184626</v>
      </c>
      <c r="C89" s="72">
        <f>IFERROR((C75/C87)*100,IF(C75+C87&lt;&gt;0,100,0))</f>
        <v>71.684943096640154</v>
      </c>
      <c r="D89" s="72">
        <f>IFERROR(((B89/C89)-1)*100,IF(B89+C89&lt;&gt;0,100,0))</f>
        <v>5.7348855881803162</v>
      </c>
      <c r="E89" s="72">
        <f>IFERROR((E75/E87)*100,IF(E75+E87&lt;&gt;0,100,0))</f>
        <v>75.1550260366961</v>
      </c>
      <c r="F89" s="72">
        <f>IFERROR((F75/F87)*100,IF(F75+F87&lt;&gt;0,100,0))</f>
        <v>69.238365319876678</v>
      </c>
      <c r="G89" s="72">
        <f>IFERROR(((E89/F89)-1)*100,IF(E89+F89&lt;&gt;0,100,0))</f>
        <v>8.5453500952612504</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2024</v>
      </c>
      <c r="F94" s="102">
        <v>2023</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92407046.045000002</v>
      </c>
      <c r="C97" s="106">
        <v>118885915.09299999</v>
      </c>
      <c r="D97" s="52">
        <f>B97-C97</f>
        <v>-26478869.047999993</v>
      </c>
      <c r="E97" s="106">
        <v>371233575.68300003</v>
      </c>
      <c r="F97" s="106">
        <v>359980810.35000002</v>
      </c>
      <c r="G97" s="67">
        <f>E97-F97</f>
        <v>11252765.333000004</v>
      </c>
    </row>
    <row r="98" spans="1:7" s="15" customFormat="1" ht="13.5" x14ac:dyDescent="0.2">
      <c r="A98" s="66" t="s">
        <v>88</v>
      </c>
      <c r="B98" s="53">
        <v>98013860.474000007</v>
      </c>
      <c r="C98" s="106">
        <v>121645290.61300001</v>
      </c>
      <c r="D98" s="52">
        <f>B98-C98</f>
        <v>-23631430.138999999</v>
      </c>
      <c r="E98" s="106">
        <v>363013048.46100003</v>
      </c>
      <c r="F98" s="106">
        <v>341051581.079</v>
      </c>
      <c r="G98" s="67">
        <f>E98-F98</f>
        <v>21961467.382000029</v>
      </c>
    </row>
    <row r="99" spans="1:7" s="15" customFormat="1" ht="12" x14ac:dyDescent="0.2">
      <c r="A99" s="68" t="s">
        <v>16</v>
      </c>
      <c r="B99" s="52">
        <f>B97-B98</f>
        <v>-5606814.4290000051</v>
      </c>
      <c r="C99" s="52">
        <f>C97-C98</f>
        <v>-2759375.5200000107</v>
      </c>
      <c r="D99" s="69"/>
      <c r="E99" s="52">
        <f>E97-E98</f>
        <v>8220527.2220000029</v>
      </c>
      <c r="F99" s="69">
        <f>F97-F98</f>
        <v>18929229.271000028</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22920183.295000002</v>
      </c>
      <c r="C102" s="106">
        <v>44240705.012000002</v>
      </c>
      <c r="D102" s="52">
        <f>B102-C102</f>
        <v>-21320521.717</v>
      </c>
      <c r="E102" s="106">
        <v>132496300.33400001</v>
      </c>
      <c r="F102" s="106">
        <v>148331370.29899999</v>
      </c>
      <c r="G102" s="67">
        <f>E102-F102</f>
        <v>-15835069.964999989</v>
      </c>
    </row>
    <row r="103" spans="1:7" s="15" customFormat="1" ht="13.5" x14ac:dyDescent="0.2">
      <c r="A103" s="66" t="s">
        <v>88</v>
      </c>
      <c r="B103" s="53">
        <v>22928121.238000002</v>
      </c>
      <c r="C103" s="106">
        <v>48384196.710000001</v>
      </c>
      <c r="D103" s="52">
        <f>B103-C103</f>
        <v>-25456075.471999999</v>
      </c>
      <c r="E103" s="106">
        <v>124193112.905</v>
      </c>
      <c r="F103" s="106">
        <v>149384905.18000001</v>
      </c>
      <c r="G103" s="67">
        <f>E103-F103</f>
        <v>-25191792.275000006</v>
      </c>
    </row>
    <row r="104" spans="1:7" s="25" customFormat="1" ht="12" x14ac:dyDescent="0.2">
      <c r="A104" s="68" t="s">
        <v>16</v>
      </c>
      <c r="B104" s="52">
        <f>B102-B103</f>
        <v>-7937.9429999999702</v>
      </c>
      <c r="C104" s="52">
        <f>C102-C103</f>
        <v>-4143491.6979999989</v>
      </c>
      <c r="D104" s="69"/>
      <c r="E104" s="52">
        <f>E102-E103</f>
        <v>8303187.4290000051</v>
      </c>
      <c r="F104" s="69">
        <f>F102-F103</f>
        <v>-1053534.8810000122</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58"/>
      <c r="C111" s="107">
        <v>884.09199844393504</v>
      </c>
      <c r="D111" s="72">
        <f>IFERROR(((B111/C111)-1)*100,IF(B111+C111&lt;&gt;0,100,0))</f>
        <v>-100</v>
      </c>
      <c r="E111" s="71"/>
      <c r="F111" s="58"/>
      <c r="G111" s="58"/>
    </row>
    <row r="112" spans="1:7" s="15" customFormat="1" ht="12" x14ac:dyDescent="0.2">
      <c r="A112" s="66" t="s">
        <v>50</v>
      </c>
      <c r="B112" s="58"/>
      <c r="C112" s="107">
        <v>871.80179592391096</v>
      </c>
      <c r="D112" s="72">
        <f>IFERROR(((B112/C112)-1)*100,IF(B112+C112&lt;&gt;0,100,0))</f>
        <v>-100</v>
      </c>
      <c r="E112" s="71"/>
      <c r="F112" s="58"/>
      <c r="G112" s="58"/>
    </row>
    <row r="113" spans="1:7" s="15" customFormat="1" ht="12" x14ac:dyDescent="0.2">
      <c r="A113" s="66" t="s">
        <v>51</v>
      </c>
      <c r="B113" s="58"/>
      <c r="C113" s="107">
        <v>943.71234540127398</v>
      </c>
      <c r="D113" s="72">
        <f>IFERROR(((B113/C113)-1)*100,IF(B113+C113&lt;&gt;0,100,0))</f>
        <v>-100</v>
      </c>
      <c r="E113" s="71"/>
      <c r="F113" s="58"/>
      <c r="G113" s="58"/>
    </row>
    <row r="114" spans="1:7" s="25" customFormat="1" ht="12" x14ac:dyDescent="0.2">
      <c r="A114" s="68" t="s">
        <v>52</v>
      </c>
      <c r="B114" s="72"/>
      <c r="C114" s="71"/>
      <c r="D114" s="73"/>
      <c r="E114" s="71"/>
      <c r="F114" s="58"/>
      <c r="G114" s="58"/>
    </row>
    <row r="115" spans="1:7" s="15" customFormat="1" ht="12" x14ac:dyDescent="0.2">
      <c r="A115" s="66" t="s">
        <v>56</v>
      </c>
      <c r="B115" s="58"/>
      <c r="C115" s="107">
        <v>660.97889861607405</v>
      </c>
      <c r="D115" s="72">
        <f>IFERROR(((B115/C115)-1)*100,IF(B115+C115&lt;&gt;0,100,0))</f>
        <v>-100</v>
      </c>
      <c r="E115" s="71"/>
      <c r="F115" s="58"/>
      <c r="G115" s="58"/>
    </row>
    <row r="116" spans="1:7" s="15" customFormat="1" ht="12" x14ac:dyDescent="0.2">
      <c r="A116" s="66" t="s">
        <v>57</v>
      </c>
      <c r="B116" s="58"/>
      <c r="C116" s="107">
        <v>872.33031852750298</v>
      </c>
      <c r="D116" s="72">
        <f>IFERROR(((B116/C116)-1)*100,IF(B116+C116&lt;&gt;0,100,0))</f>
        <v>-100</v>
      </c>
      <c r="E116" s="71"/>
      <c r="F116" s="58"/>
      <c r="G116" s="58"/>
    </row>
    <row r="117" spans="1:7" s="15" customFormat="1" ht="12" x14ac:dyDescent="0.2">
      <c r="A117" s="66" t="s">
        <v>59</v>
      </c>
      <c r="B117" s="58"/>
      <c r="C117" s="107">
        <v>1018.1421438278099</v>
      </c>
      <c r="D117" s="72">
        <f>IFERROR(((B117/C117)-1)*100,IF(B117+C117&lt;&gt;0,100,0))</f>
        <v>-100</v>
      </c>
      <c r="E117" s="71"/>
      <c r="F117" s="58"/>
      <c r="G117" s="58"/>
    </row>
    <row r="118" spans="1:7" s="15" customFormat="1" ht="12" x14ac:dyDescent="0.2">
      <c r="A118" s="66" t="s">
        <v>58</v>
      </c>
      <c r="B118" s="58"/>
      <c r="C118" s="107">
        <v>938.14894092560496</v>
      </c>
      <c r="D118" s="72">
        <f>IFERROR(((B118/C118)-1)*100,IF(B118+C118&lt;&gt;0,100,0))</f>
        <v>-100</v>
      </c>
      <c r="E118" s="71"/>
      <c r="F118" s="58"/>
      <c r="G118" s="58"/>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2024</v>
      </c>
      <c r="F124" s="102">
        <v>2023</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0</v>
      </c>
      <c r="F126" s="53">
        <v>0</v>
      </c>
      <c r="G126" s="72">
        <f>IFERROR(((E126/F126)-1)*100,IF(E126+F126&lt;&gt;0,100,0))</f>
        <v>0</v>
      </c>
    </row>
    <row r="127" spans="1:7" s="15" customFormat="1" ht="12" x14ac:dyDescent="0.2">
      <c r="A127" s="66" t="s">
        <v>72</v>
      </c>
      <c r="B127" s="54">
        <v>267</v>
      </c>
      <c r="C127" s="53">
        <v>366</v>
      </c>
      <c r="D127" s="72">
        <f>IFERROR(((B127/C127)-1)*100,IF(B127+C127&lt;&gt;0,100,0))</f>
        <v>-27.04918032786885</v>
      </c>
      <c r="E127" s="53">
        <v>2537</v>
      </c>
      <c r="F127" s="53">
        <v>1846</v>
      </c>
      <c r="G127" s="72">
        <f>IFERROR(((E127/F127)-1)*100,IF(E127+F127&lt;&gt;0,100,0))</f>
        <v>37.432286023835324</v>
      </c>
    </row>
    <row r="128" spans="1:7" s="15" customFormat="1" ht="12" x14ac:dyDescent="0.2">
      <c r="A128" s="66" t="s">
        <v>74</v>
      </c>
      <c r="B128" s="54">
        <v>25</v>
      </c>
      <c r="C128" s="53">
        <v>13</v>
      </c>
      <c r="D128" s="72">
        <f>IFERROR(((B128/C128)-1)*100,IF(B128+C128&lt;&gt;0,100,0))</f>
        <v>92.307692307692307</v>
      </c>
      <c r="E128" s="53">
        <v>46</v>
      </c>
      <c r="F128" s="53">
        <v>58</v>
      </c>
      <c r="G128" s="72">
        <f>IFERROR(((E128/F128)-1)*100,IF(E128+F128&lt;&gt;0,100,0))</f>
        <v>-20.68965517241379</v>
      </c>
    </row>
    <row r="129" spans="1:7" s="25" customFormat="1" ht="12" x14ac:dyDescent="0.2">
      <c r="A129" s="68" t="s">
        <v>34</v>
      </c>
      <c r="B129" s="69">
        <f>SUM(B126:B128)</f>
        <v>292</v>
      </c>
      <c r="C129" s="69">
        <f>SUM(C126:C128)</f>
        <v>379</v>
      </c>
      <c r="D129" s="72">
        <f>IFERROR(((B129/C129)-1)*100,IF(B129+C129&lt;&gt;0,100,0))</f>
        <v>-22.955145118733512</v>
      </c>
      <c r="E129" s="69">
        <f>SUM(E126:E128)</f>
        <v>2583</v>
      </c>
      <c r="F129" s="69">
        <f>SUM(F126:F128)</f>
        <v>1904</v>
      </c>
      <c r="G129" s="72">
        <f>IFERROR(((E129/F129)-1)*100,IF(E129+F129&lt;&gt;0,100,0))</f>
        <v>35.661764705882362</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0</v>
      </c>
      <c r="C132" s="53">
        <v>30</v>
      </c>
      <c r="D132" s="72">
        <f>IFERROR(((B132/C132)-1)*100,IF(B132+C132&lt;&gt;0,100,0))</f>
        <v>-100</v>
      </c>
      <c r="E132" s="53">
        <v>4</v>
      </c>
      <c r="F132" s="53">
        <v>96</v>
      </c>
      <c r="G132" s="72">
        <f>IFERROR(((E132/F132)-1)*100,IF(E132+F132&lt;&gt;0,100,0))</f>
        <v>-95.833333333333343</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0</v>
      </c>
      <c r="C134" s="69">
        <f>SUM(C132:C133)</f>
        <v>30</v>
      </c>
      <c r="D134" s="72">
        <f>IFERROR(((B134/C134)-1)*100,IF(B134+C134&lt;&gt;0,100,0))</f>
        <v>-100</v>
      </c>
      <c r="E134" s="69">
        <f>SUM(E132:E133)</f>
        <v>4</v>
      </c>
      <c r="F134" s="69">
        <f>SUM(F132:F133)</f>
        <v>96</v>
      </c>
      <c r="G134" s="72">
        <f>IFERROR(((E134/F134)-1)*100,IF(E134+F134&lt;&gt;0,100,0))</f>
        <v>-95.833333333333343</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0</v>
      </c>
      <c r="F137" s="53">
        <v>0</v>
      </c>
      <c r="G137" s="72">
        <f>IFERROR(((E137/F137)-1)*100,IF(E137+F137&lt;&gt;0,100,0))</f>
        <v>0</v>
      </c>
    </row>
    <row r="138" spans="1:7" s="15" customFormat="1" ht="12" x14ac:dyDescent="0.2">
      <c r="A138" s="66" t="s">
        <v>72</v>
      </c>
      <c r="B138" s="54">
        <v>201594</v>
      </c>
      <c r="C138" s="53">
        <v>214586</v>
      </c>
      <c r="D138" s="72">
        <f>IFERROR(((B138/C138)-1)*100,IF(B138+C138&lt;&gt;0,100,0))</f>
        <v>-6.0544490320897033</v>
      </c>
      <c r="E138" s="53">
        <v>2552682</v>
      </c>
      <c r="F138" s="53">
        <v>2498758</v>
      </c>
      <c r="G138" s="72">
        <f>IFERROR(((E138/F138)-1)*100,IF(E138+F138&lt;&gt;0,100,0))</f>
        <v>2.1580321103524147</v>
      </c>
    </row>
    <row r="139" spans="1:7" s="15" customFormat="1" ht="12" x14ac:dyDescent="0.2">
      <c r="A139" s="66" t="s">
        <v>74</v>
      </c>
      <c r="B139" s="54">
        <v>1992</v>
      </c>
      <c r="C139" s="53">
        <v>123</v>
      </c>
      <c r="D139" s="72">
        <f>IFERROR(((B139/C139)-1)*100,IF(B139+C139&lt;&gt;0,100,0))</f>
        <v>1519.5121951219512</v>
      </c>
      <c r="E139" s="53">
        <v>2761</v>
      </c>
      <c r="F139" s="53">
        <v>3387</v>
      </c>
      <c r="G139" s="72">
        <f>IFERROR(((E139/F139)-1)*100,IF(E139+F139&lt;&gt;0,100,0))</f>
        <v>-18.482432831414229</v>
      </c>
    </row>
    <row r="140" spans="1:7" s="15" customFormat="1" ht="12" x14ac:dyDescent="0.2">
      <c r="A140" s="68" t="s">
        <v>34</v>
      </c>
      <c r="B140" s="69">
        <f>SUM(B137:B139)</f>
        <v>203586</v>
      </c>
      <c r="C140" s="69">
        <f>SUM(C137:C139)</f>
        <v>214709</v>
      </c>
      <c r="D140" s="72">
        <f>IFERROR(((B140/C140)-1)*100,IF(B140+C140&lt;&gt;0,100,0))</f>
        <v>-5.1805001187653961</v>
      </c>
      <c r="E140" s="69">
        <f>SUM(E137:E139)</f>
        <v>2555443</v>
      </c>
      <c r="F140" s="69">
        <f>SUM(F137:F139)</f>
        <v>2502145</v>
      </c>
      <c r="G140" s="72">
        <f>IFERROR(((E140/F140)-1)*100,IF(E140+F140&lt;&gt;0,100,0))</f>
        <v>2.1300923807373362</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0</v>
      </c>
      <c r="C143" s="53">
        <v>32700</v>
      </c>
      <c r="D143" s="72">
        <f>IFERROR(((B143/C143)-1)*100,)</f>
        <v>-100</v>
      </c>
      <c r="E143" s="53">
        <v>2000</v>
      </c>
      <c r="F143" s="53">
        <v>52135</v>
      </c>
      <c r="G143" s="72">
        <f>IFERROR(((E143/F143)-1)*100,)</f>
        <v>-96.163805504939106</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0</v>
      </c>
      <c r="C145" s="69">
        <f>SUM(C143:C144)</f>
        <v>32700</v>
      </c>
      <c r="D145" s="72">
        <f>IFERROR(((B145/C145)-1)*100,)</f>
        <v>-100</v>
      </c>
      <c r="E145" s="69">
        <f>SUM(E143:E144)</f>
        <v>2000</v>
      </c>
      <c r="F145" s="69">
        <f>SUM(F143:F144)</f>
        <v>52135</v>
      </c>
      <c r="G145" s="72">
        <f>IFERROR(((E145/F145)-1)*100,)</f>
        <v>-96.163805504939106</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0</v>
      </c>
      <c r="F148" s="53">
        <v>0</v>
      </c>
      <c r="G148" s="72">
        <f>IFERROR(((E148/F148)-1)*100,IF(E148+F148&lt;&gt;0,100,0))</f>
        <v>0</v>
      </c>
    </row>
    <row r="149" spans="1:7" x14ac:dyDescent="0.2">
      <c r="A149" s="66" t="s">
        <v>72</v>
      </c>
      <c r="B149" s="54">
        <v>19584949.70609</v>
      </c>
      <c r="C149" s="53">
        <v>20525394.05604</v>
      </c>
      <c r="D149" s="72">
        <f>IFERROR(((B149/C149)-1)*100,IF(B149+C149&lt;&gt;0,100,0))</f>
        <v>-4.5818577094419162</v>
      </c>
      <c r="E149" s="53">
        <v>220907447.46252999</v>
      </c>
      <c r="F149" s="53">
        <v>220386473.45096001</v>
      </c>
      <c r="G149" s="72">
        <f>IFERROR(((E149/F149)-1)*100,IF(E149+F149&lt;&gt;0,100,0))</f>
        <v>0.2363911012378539</v>
      </c>
    </row>
    <row r="150" spans="1:7" x14ac:dyDescent="0.2">
      <c r="A150" s="66" t="s">
        <v>74</v>
      </c>
      <c r="B150" s="54">
        <v>11870858.1</v>
      </c>
      <c r="C150" s="53">
        <v>1098448.33</v>
      </c>
      <c r="D150" s="72">
        <f>IFERROR(((B150/C150)-1)*100,IF(B150+C150&lt;&gt;0,100,0))</f>
        <v>980.6933540515281</v>
      </c>
      <c r="E150" s="53">
        <v>19055729.800000001</v>
      </c>
      <c r="F150" s="53">
        <v>22427134.68</v>
      </c>
      <c r="G150" s="72">
        <f>IFERROR(((E150/F150)-1)*100,IF(E150+F150&lt;&gt;0,100,0))</f>
        <v>-15.032704480998815</v>
      </c>
    </row>
    <row r="151" spans="1:7" s="15" customFormat="1" ht="12" x14ac:dyDescent="0.2">
      <c r="A151" s="68" t="s">
        <v>34</v>
      </c>
      <c r="B151" s="69">
        <f>SUM(B148:B150)</f>
        <v>31455807.806089997</v>
      </c>
      <c r="C151" s="69">
        <f>SUM(C148:C150)</f>
        <v>21623842.386040002</v>
      </c>
      <c r="D151" s="72">
        <f>IFERROR(((B151/C151)-1)*100,IF(B151+C151&lt;&gt;0,100,0))</f>
        <v>45.468170015877241</v>
      </c>
      <c r="E151" s="69">
        <f>SUM(E148:E150)</f>
        <v>239963177.26253</v>
      </c>
      <c r="F151" s="69">
        <f>SUM(F148:F150)</f>
        <v>242813608.13096002</v>
      </c>
      <c r="G151" s="72">
        <f>IFERROR(((E151/F151)-1)*100,IF(E151+F151&lt;&gt;0,100,0))</f>
        <v>-1.1739172653341012</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0</v>
      </c>
      <c r="C154" s="53">
        <v>47343.9</v>
      </c>
      <c r="D154" s="72">
        <f>IFERROR(((B154/C154)-1)*100,IF(B154+C154&lt;&gt;0,100,0))</f>
        <v>-100</v>
      </c>
      <c r="E154" s="53">
        <v>2466</v>
      </c>
      <c r="F154" s="53">
        <v>77190.8125</v>
      </c>
      <c r="G154" s="72">
        <f>IFERROR(((E154/F154)-1)*100,IF(E154+F154&lt;&gt;0,100,0))</f>
        <v>-96.805319285893006</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0</v>
      </c>
      <c r="C156" s="69">
        <f>SUM(C154:C155)</f>
        <v>47343.9</v>
      </c>
      <c r="D156" s="72">
        <f>IFERROR(((B156/C156)-1)*100,IF(B156+C156&lt;&gt;0,100,0))</f>
        <v>-100</v>
      </c>
      <c r="E156" s="69">
        <f>SUM(E154:E155)</f>
        <v>2466</v>
      </c>
      <c r="F156" s="69">
        <f>SUM(F154:F155)</f>
        <v>77190.8125</v>
      </c>
      <c r="G156" s="72">
        <f>IFERROR(((E156/F156)-1)*100,IF(E156+F156&lt;&gt;0,100,0))</f>
        <v>-96.805319285893006</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1744590</v>
      </c>
      <c r="C160" s="53">
        <v>1837670</v>
      </c>
      <c r="D160" s="72">
        <f>IFERROR(((B160/C160)-1)*100,IF(B160+C160&lt;&gt;0,100,0))</f>
        <v>-5.0651096225111107</v>
      </c>
      <c r="E160" s="65"/>
      <c r="F160" s="65"/>
      <c r="G160" s="52"/>
    </row>
    <row r="161" spans="1:7" s="15" customFormat="1" ht="12" x14ac:dyDescent="0.2">
      <c r="A161" s="66" t="s">
        <v>74</v>
      </c>
      <c r="B161" s="54">
        <v>1459</v>
      </c>
      <c r="C161" s="53">
        <v>1859</v>
      </c>
      <c r="D161" s="72">
        <f>IFERROR(((B161/C161)-1)*100,IF(B161+C161&lt;&gt;0,100,0))</f>
        <v>-21.51694459386767</v>
      </c>
      <c r="E161" s="65"/>
      <c r="F161" s="65"/>
      <c r="G161" s="52"/>
    </row>
    <row r="162" spans="1:7" s="25" customFormat="1" ht="12" x14ac:dyDescent="0.2">
      <c r="A162" s="68" t="s">
        <v>34</v>
      </c>
      <c r="B162" s="69">
        <f>SUM(B159:B161)</f>
        <v>1746049</v>
      </c>
      <c r="C162" s="69">
        <f>SUM(C159:C161)</f>
        <v>1839944</v>
      </c>
      <c r="D162" s="72">
        <f>IFERROR(((B162/C162)-1)*100,IF(B162+C162&lt;&gt;0,100,0))</f>
        <v>-5.1031444435265421</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179999</v>
      </c>
      <c r="C165" s="53">
        <v>176379</v>
      </c>
      <c r="D165" s="72">
        <f>IFERROR(((B165/C165)-1)*100,IF(B165+C165&lt;&gt;0,100,0))</f>
        <v>2.0523985281694523</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179999</v>
      </c>
      <c r="C167" s="69">
        <f>SUM(C165:C166)</f>
        <v>176379</v>
      </c>
      <c r="D167" s="72">
        <f>IFERROR(((B167/C167)-1)*100,IF(B167+C167&lt;&gt;0,100,0))</f>
        <v>2.0523985281694523</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2024</v>
      </c>
      <c r="F173" s="102">
        <v>2023</v>
      </c>
      <c r="G173" s="26" t="s">
        <v>7</v>
      </c>
    </row>
    <row r="174" spans="1:7" x14ac:dyDescent="0.2">
      <c r="A174" s="68" t="s">
        <v>33</v>
      </c>
      <c r="B174" s="72"/>
      <c r="C174" s="72"/>
      <c r="D174" s="77"/>
      <c r="E174" s="78"/>
      <c r="F174" s="78"/>
      <c r="G174" s="79"/>
    </row>
    <row r="175" spans="1:7" x14ac:dyDescent="0.2">
      <c r="A175" s="66" t="s">
        <v>31</v>
      </c>
      <c r="B175" s="86">
        <v>38494</v>
      </c>
      <c r="C175" s="87">
        <v>25622</v>
      </c>
      <c r="D175" s="72">
        <f>IFERROR(((B175/C175)-1)*100,IF(B175+C175&lt;&gt;0,100,0))</f>
        <v>50.23807665287643</v>
      </c>
      <c r="E175" s="87">
        <v>123982</v>
      </c>
      <c r="F175" s="87">
        <v>82466</v>
      </c>
      <c r="G175" s="72">
        <f>IFERROR(((E175/F175)-1)*100,IF(E175+F175&lt;&gt;0,100,0))</f>
        <v>50.34317173138021</v>
      </c>
    </row>
    <row r="176" spans="1:7" x14ac:dyDescent="0.2">
      <c r="A176" s="66" t="s">
        <v>32</v>
      </c>
      <c r="B176" s="86">
        <v>137310</v>
      </c>
      <c r="C176" s="87">
        <v>122680</v>
      </c>
      <c r="D176" s="72">
        <f t="shared" ref="D176:D178" si="5">IFERROR(((B176/C176)-1)*100,IF(B176+C176&lt;&gt;0,100,0))</f>
        <v>11.925334202804038</v>
      </c>
      <c r="E176" s="87">
        <v>479802</v>
      </c>
      <c r="F176" s="87">
        <v>379048</v>
      </c>
      <c r="G176" s="72">
        <f>IFERROR(((E176/F176)-1)*100,IF(E176+F176&lt;&gt;0,100,0))</f>
        <v>26.580802431354343</v>
      </c>
    </row>
    <row r="177" spans="1:7" x14ac:dyDescent="0.2">
      <c r="A177" s="66" t="s">
        <v>92</v>
      </c>
      <c r="B177" s="86">
        <v>51433188.004610002</v>
      </c>
      <c r="C177" s="87">
        <v>55509901.336999997</v>
      </c>
      <c r="D177" s="72">
        <f t="shared" si="5"/>
        <v>-7.3441192187323701</v>
      </c>
      <c r="E177" s="87">
        <v>179615341.047858</v>
      </c>
      <c r="F177" s="87">
        <v>169437956.66966599</v>
      </c>
      <c r="G177" s="72">
        <f>IFERROR(((E177/F177)-1)*100,IF(E177+F177&lt;&gt;0,100,0))</f>
        <v>6.0065551888315749</v>
      </c>
    </row>
    <row r="178" spans="1:7" x14ac:dyDescent="0.2">
      <c r="A178" s="66" t="s">
        <v>93</v>
      </c>
      <c r="B178" s="86">
        <v>242142</v>
      </c>
      <c r="C178" s="87">
        <v>195152</v>
      </c>
      <c r="D178" s="72">
        <f t="shared" si="5"/>
        <v>24.078666885299672</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1132</v>
      </c>
      <c r="C181" s="87">
        <v>1384</v>
      </c>
      <c r="D181" s="72">
        <f t="shared" ref="D181:D184" si="6">IFERROR(((B181/C181)-1)*100,IF(B181+C181&lt;&gt;0,100,0))</f>
        <v>-18.20809248554913</v>
      </c>
      <c r="E181" s="87">
        <v>3910</v>
      </c>
      <c r="F181" s="87">
        <v>3416</v>
      </c>
      <c r="G181" s="72">
        <f t="shared" ref="G181" si="7">IFERROR(((E181/F181)-1)*100,IF(E181+F181&lt;&gt;0,100,0))</f>
        <v>14.461358313817341</v>
      </c>
    </row>
    <row r="182" spans="1:7" x14ac:dyDescent="0.2">
      <c r="A182" s="66" t="s">
        <v>32</v>
      </c>
      <c r="B182" s="86">
        <v>9172</v>
      </c>
      <c r="C182" s="87">
        <v>17404</v>
      </c>
      <c r="D182" s="72">
        <f t="shared" si="6"/>
        <v>-47.299471385888303</v>
      </c>
      <c r="E182" s="87">
        <v>39380</v>
      </c>
      <c r="F182" s="87">
        <v>35078</v>
      </c>
      <c r="G182" s="72">
        <f t="shared" ref="G182" si="8">IFERROR(((E182/F182)-1)*100,IF(E182+F182&lt;&gt;0,100,0))</f>
        <v>12.264097154911902</v>
      </c>
    </row>
    <row r="183" spans="1:7" x14ac:dyDescent="0.2">
      <c r="A183" s="66" t="s">
        <v>92</v>
      </c>
      <c r="B183" s="86">
        <v>144382.16716000001</v>
      </c>
      <c r="C183" s="87">
        <v>167548.75996</v>
      </c>
      <c r="D183" s="72">
        <f t="shared" si="6"/>
        <v>-13.826776638353333</v>
      </c>
      <c r="E183" s="87">
        <v>551823.13930000004</v>
      </c>
      <c r="F183" s="87">
        <v>362760.10441999999</v>
      </c>
      <c r="G183" s="72">
        <f t="shared" ref="G183" si="9">IFERROR(((E183/F183)-1)*100,IF(E183+F183&lt;&gt;0,100,0))</f>
        <v>52.117923822489807</v>
      </c>
    </row>
    <row r="184" spans="1:7" x14ac:dyDescent="0.2">
      <c r="A184" s="66" t="s">
        <v>93</v>
      </c>
      <c r="B184" s="86">
        <v>80902</v>
      </c>
      <c r="C184" s="87">
        <v>107650</v>
      </c>
      <c r="D184" s="72">
        <f t="shared" si="6"/>
        <v>-24.847189967487225</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2024-01-29T06:15:52Z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