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08B7471D-DE35-45C3-9497-9327E34D7234}" xr6:coauthVersionLast="47" xr6:coauthVersionMax="47" xr10:uidLastSave="{00000000-0000-0000-0000-000000000000}"/>
  <bookViews>
    <workbookView xWindow="390" yWindow="390" windowWidth="14400" windowHeight="787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<sst xmlns="http://schemas.openxmlformats.org/spreadsheetml/2006/main" count="265" uniqueCount="100">
  <si>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</si>
  <si>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</si>
  <si>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</si>
  <si>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</si>
  <si>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</si>
  <si>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</si>
  <si>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</si>
  <si>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</si>
  <si>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</si>
  <si>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</si>
  <si>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</si>
  <si>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</si>
  <si>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</si>
  <si>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</si>
  <si>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</si>
  <si>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</si>
  <si>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</si>
  <si>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</si>
  <si>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</si>
  <si>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</si>
  <si>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</si>
  <si>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</si>
  <si>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</si>
  <si>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</si>
  <si>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</si>
  <si>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</si>
  <si>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</si>
  <si>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</si>
  <si>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</si>
  <si>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</si>
  <si>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</si>
  <si>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</si>
  <si>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</si>
  <si>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</si>
  <si>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</si>
  <si>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</si>
  <si>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</si>
  <si>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</si>
  <si>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</si>
  <si>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</si>
  <si>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</si>
  <si>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</si>
  <si>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</si>
  <si>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</si>
  <si>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</si>
  <si>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</si>
  <si>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</si>
  <si>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</si>
  <si>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</si>
  <si>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</si>
  <si>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</si>
  <si>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</si>
  <si>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</si>
  <si>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</si>
  <si>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</si>
  <si>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</si>
  <si>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</si>
  <si>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</si>
  <si>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</si>
  <si>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</si>
  <si>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</si>
  <si>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</si>
  <si>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</si>
  <si>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</si>
  <si>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</si>
  <si>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</si>
  <si>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</si>
  <si>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</si>
  <si>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</si>
  <si>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</si>
  <si>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</si>
  <si>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</si>
  <si>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</si>
  <si>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</si>
  <si>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</si>
  <si>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</si>
  <si>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</si>
  <si>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</si>
  <si>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</si>
  <si>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</si>
  <si>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</si>
  <si>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</si>
  <si>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</si>
  <si>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</si>
  <si>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</si>
  <si>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</si>
  <si>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</si>
  <si>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</si>
  <si>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</si>
  <si>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</si>
  <si>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</si>
  <si>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</si>
  <si>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</si>
  <si>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</si>
  <si>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</si>
  <si>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</si>
  <si>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</si>
  <si>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9 February 2024</t>
  </si>
  <si>
    <t>09.02.2024</t>
  </si>
  <si>
    <t>10.02.2023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</si>
</sst>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2024</v>
      </c>
      <c r="F10" s="103">
        <v>2023</v>
      </c>
      <c r="G10" s="26" t="s">
        <v>7</v>
      </c>
    </row>
    <row r="11" spans="1:7" s="15" customFormat="1" ht="12" x14ac:dyDescent="0.2">
      <c r="A11" s="51" t="s">
        <v>8</v>
      </c>
      <c r="B11" s="54">
        <v>1451334</v>
      </c>
      <c r="C11" s="54">
        <v>1372770</v>
      </c>
      <c r="D11" s="73">
        <f>IFERROR(((B11/C11)-1)*100,IF(B11+C11&lt;&gt;0,100,0))</f>
        <v>5.72302716405515</v>
      </c>
      <c r="E11" s="54">
        <v>8932298</v>
      </c>
      <c r="F11" s="54">
        <v>8223789</v>
      </c>
      <c r="G11" s="73">
        <f>IFERROR(((E11/F11)-1)*100,IF(E11+F11&lt;&gt;0,100,0))</f>
        <v>8.6153596596410651</v>
      </c>
    </row>
    <row r="12" spans="1:7" s="15" customFormat="1" ht="12" x14ac:dyDescent="0.2">
      <c r="A12" s="51" t="s">
        <v>9</v>
      </c>
      <c r="B12" s="54">
        <v>1189648.409</v>
      </c>
      <c r="C12" s="54">
        <v>2025292.8689999999</v>
      </c>
      <c r="D12" s="73">
        <f>IFERROR(((B12/C12)-1)*100,IF(B12+C12&lt;&gt;0,100,0))</f>
        <v>-41.260425728581382</v>
      </c>
      <c r="E12" s="54">
        <v>6773479.7230000002</v>
      </c>
      <c r="F12" s="54">
        <v>8355289.3559999997</v>
      </c>
      <c r="G12" s="73">
        <f>IFERROR(((E12/F12)-1)*100,IF(E12+F12&lt;&gt;0,100,0))</f>
        <v>-18.931835458984903</v>
      </c>
    </row>
    <row r="13" spans="1:7" s="15" customFormat="1" ht="12" x14ac:dyDescent="0.2">
      <c r="A13" s="51" t="s">
        <v>10</v>
      </c>
      <c r="B13" s="54">
        <v>79176022.332065001</v>
      </c>
      <c r="C13" s="54">
        <v>118415003.60682499</v>
      </c>
      <c r="D13" s="73">
        <f>IFERROR(((B13/C13)-1)*100,IF(B13+C13&lt;&gt;0,100,0))</f>
        <v>-33.136832394183543</v>
      </c>
      <c r="E13" s="54">
        <v>454804879.85353398</v>
      </c>
      <c r="F13" s="54">
        <v>620114193.69390202</v>
      </c>
      <c r="G13" s="73">
        <f>IFERROR(((E13/F13)-1)*100,IF(E13+F13&lt;&gt;0,100,0))</f>
        <v>-26.657882616047214</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379</v>
      </c>
      <c r="C16" s="54">
        <v>397</v>
      </c>
      <c r="D16" s="73">
        <f>IFERROR(((B16/C16)-1)*100,IF(B16+C16&lt;&gt;0,100,0))</f>
        <v>-4.5340050377833734</v>
      </c>
      <c r="E16" s="54">
        <v>2112</v>
      </c>
      <c r="F16" s="54">
        <v>2088</v>
      </c>
      <c r="G16" s="73">
        <f>IFERROR(((E16/F16)-1)*100,IF(E16+F16&lt;&gt;0,100,0))</f>
        <v>1.1494252873563315</v>
      </c>
    </row>
    <row r="17" spans="1:7" s="15" customFormat="1" ht="12" x14ac:dyDescent="0.2">
      <c r="A17" s="51" t="s">
        <v>9</v>
      </c>
      <c r="B17" s="54">
        <v>174435.49900000001</v>
      </c>
      <c r="C17" s="54">
        <v>560929.21900000004</v>
      </c>
      <c r="D17" s="73">
        <f>IFERROR(((B17/C17)-1)*100,IF(B17+C17&lt;&gt;0,100,0))</f>
        <v>-68.902404600891359</v>
      </c>
      <c r="E17" s="54">
        <v>1019127.313</v>
      </c>
      <c r="F17" s="54">
        <v>1063007.284</v>
      </c>
      <c r="G17" s="73">
        <f>IFERROR(((E17/F17)-1)*100,IF(E17+F17&lt;&gt;0,100,0))</f>
        <v>-4.1279087792215012</v>
      </c>
    </row>
    <row r="18" spans="1:7" s="15" customFormat="1" ht="12" x14ac:dyDescent="0.2">
      <c r="A18" s="51" t="s">
        <v>10</v>
      </c>
      <c r="B18" s="54">
        <v>10157294.20692</v>
      </c>
      <c r="C18" s="54">
        <v>20525471.357080702</v>
      </c>
      <c r="D18" s="73">
        <f>IFERROR(((B18/C18)-1)*100,IF(B18+C18&lt;&gt;0,100,0))</f>
        <v>-50.513710354251998</v>
      </c>
      <c r="E18" s="54">
        <v>50496382.6478692</v>
      </c>
      <c r="F18" s="54">
        <v>66386163.136247501</v>
      </c>
      <c r="G18" s="73">
        <f>IFERROR(((E18/F18)-1)*100,IF(E18+F18&lt;&gt;0,100,0))</f>
        <v>-23.935380111917215</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2024</v>
      </c>
      <c r="F23" s="103">
        <v>2023</v>
      </c>
      <c r="G23" s="26" t="s">
        <v>13</v>
      </c>
    </row>
    <row r="24" spans="1:7" s="15" customFormat="1" ht="12" x14ac:dyDescent="0.2">
      <c r="A24" s="51" t="s">
        <v>14</v>
      </c>
      <c r="B24" s="53">
        <v>11507735.4232</v>
      </c>
      <c r="C24" s="53">
        <v>13140894.465460001</v>
      </c>
      <c r="D24" s="52">
        <f>B24-C24</f>
        <v>-1633159.0422600005</v>
      </c>
      <c r="E24" s="54">
        <v>70320217.139679998</v>
      </c>
      <c r="F24" s="54">
        <v>89673983.579019994</v>
      </c>
      <c r="G24" s="52">
        <f>E24-F24</f>
        <v>-19353766.439339995</v>
      </c>
    </row>
    <row r="25" spans="1:7" s="15" customFormat="1" ht="12" x14ac:dyDescent="0.2">
      <c r="A25" s="55" t="s">
        <v>15</v>
      </c>
      <c r="B25" s="53">
        <v>14751918.292230001</v>
      </c>
      <c r="C25" s="53">
        <v>16014879.532099999</v>
      </c>
      <c r="D25" s="52">
        <f>B25-C25</f>
        <v>-1262961.2398699988</v>
      </c>
      <c r="E25" s="54">
        <v>83806284.630889997</v>
      </c>
      <c r="F25" s="54">
        <v>103460549.7045</v>
      </c>
      <c r="G25" s="52">
        <f>E25-F25</f>
        <v>-19654265.073610008</v>
      </c>
    </row>
    <row r="26" spans="1:7" s="25" customFormat="1" ht="12" x14ac:dyDescent="0.2">
      <c r="A26" s="56" t="s">
        <v>16</v>
      </c>
      <c r="B26" s="57">
        <f>B24-B25</f>
        <v>-3244182.8690300006</v>
      </c>
      <c r="C26" s="57">
        <f>C24-C25</f>
        <v>-2873985.0666399989</v>
      </c>
      <c r="D26" s="57"/>
      <c r="E26" s="57">
        <f>E24-E25</f>
        <v>-13486067.491209999</v>
      </c>
      <c r="F26" s="57">
        <f>F24-F25</f>
        <v>-13786566.125480011</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73423.299662709993</v>
      </c>
      <c r="C33" s="104">
        <v>78985.348664220001</v>
      </c>
      <c r="D33" s="73">
        <f t="shared" ref="D33:D42" si="0">IFERROR(((B33/C33)-1)*100,IF(B33+C33&lt;&gt;0,100,0))</f>
        <v>-7.0418743419810799</v>
      </c>
      <c r="E33" s="51"/>
      <c r="F33" s="104">
        <v>74783.72</v>
      </c>
      <c r="G33" s="104">
        <v>73336.399999999994</v>
      </c>
    </row>
    <row r="34" spans="1:7" s="15" customFormat="1" ht="12" x14ac:dyDescent="0.2">
      <c r="A34" s="51" t="s">
        <v>23</v>
      </c>
      <c r="B34" s="104">
        <v>75908.977969209998</v>
      </c>
      <c r="C34" s="104">
        <v>79024.150993520001</v>
      </c>
      <c r="D34" s="73">
        <f t="shared" si="0"/>
        <v>-3.942051872933694</v>
      </c>
      <c r="E34" s="51"/>
      <c r="F34" s="104">
        <v>77619.740000000005</v>
      </c>
      <c r="G34" s="104">
        <v>75797.179999999993</v>
      </c>
    </row>
    <row r="35" spans="1:7" s="15" customFormat="1" ht="12" x14ac:dyDescent="0.2">
      <c r="A35" s="51" t="s">
        <v>24</v>
      </c>
      <c r="B35" s="104">
        <v>72684.883044670001</v>
      </c>
      <c r="C35" s="104">
        <v>70894.159953109993</v>
      </c>
      <c r="D35" s="73">
        <f t="shared" si="0"/>
        <v>2.5259105866328069</v>
      </c>
      <c r="E35" s="51"/>
      <c r="F35" s="104">
        <v>73357.41</v>
      </c>
      <c r="G35" s="104">
        <v>72369.25</v>
      </c>
    </row>
    <row r="36" spans="1:7" s="15" customFormat="1" ht="12" x14ac:dyDescent="0.2">
      <c r="A36" s="51" t="s">
        <v>25</v>
      </c>
      <c r="B36" s="104">
        <v>66853.527819869996</v>
      </c>
      <c r="C36" s="104">
        <v>73017.047951860004</v>
      </c>
      <c r="D36" s="73">
        <f t="shared" si="0"/>
        <v>-8.4412069576595421</v>
      </c>
      <c r="E36" s="51"/>
      <c r="F36" s="104">
        <v>68261.2</v>
      </c>
      <c r="G36" s="104">
        <v>66767.08</v>
      </c>
    </row>
    <row r="37" spans="1:7" s="15" customFormat="1" ht="12" x14ac:dyDescent="0.2">
      <c r="A37" s="51" t="s">
        <v>79</v>
      </c>
      <c r="B37" s="104">
        <v>49717.511617169999</v>
      </c>
      <c r="C37" s="104">
        <v>72545.044128619993</v>
      </c>
      <c r="D37" s="73">
        <f t="shared" si="0"/>
        <v>-31.466701530951614</v>
      </c>
      <c r="E37" s="51"/>
      <c r="F37" s="104">
        <v>53272.42</v>
      </c>
      <c r="G37" s="104">
        <v>49647.85</v>
      </c>
    </row>
    <row r="38" spans="1:7" s="15" customFormat="1" ht="12" x14ac:dyDescent="0.2">
      <c r="A38" s="51" t="s">
        <v>26</v>
      </c>
      <c r="B38" s="104">
        <v>104743.42118483</v>
      </c>
      <c r="C38" s="104">
        <v>103602.8184182</v>
      </c>
      <c r="D38" s="73">
        <f t="shared" si="0"/>
        <v>1.1009379706504507</v>
      </c>
      <c r="E38" s="51"/>
      <c r="F38" s="104">
        <v>105292.09</v>
      </c>
      <c r="G38" s="104">
        <v>102915.76</v>
      </c>
    </row>
    <row r="39" spans="1:7" s="15" customFormat="1" ht="12" x14ac:dyDescent="0.2">
      <c r="A39" s="51" t="s">
        <v>27</v>
      </c>
      <c r="B39" s="104">
        <v>17100.36114529</v>
      </c>
      <c r="C39" s="104">
        <v>16095.8855922</v>
      </c>
      <c r="D39" s="73">
        <f t="shared" si="0"/>
        <v>6.2405733896168103</v>
      </c>
      <c r="E39" s="51"/>
      <c r="F39" s="104">
        <v>17357.060000000001</v>
      </c>
      <c r="G39" s="104">
        <v>17028.27</v>
      </c>
    </row>
    <row r="40" spans="1:7" s="15" customFormat="1" ht="12" x14ac:dyDescent="0.2">
      <c r="A40" s="51" t="s">
        <v>28</v>
      </c>
      <c r="B40" s="104">
        <v>103653.08755493999</v>
      </c>
      <c r="C40" s="104">
        <v>100980.07834039</v>
      </c>
      <c r="D40" s="73">
        <f t="shared" si="0"/>
        <v>2.6470658950566994</v>
      </c>
      <c r="E40" s="51"/>
      <c r="F40" s="104">
        <v>104242.87</v>
      </c>
      <c r="G40" s="104">
        <v>102673.56</v>
      </c>
    </row>
    <row r="41" spans="1:7" s="15" customFormat="1" ht="12" x14ac:dyDescent="0.2">
      <c r="A41" s="51" t="s">
        <v>29</v>
      </c>
      <c r="B41" s="59"/>
      <c r="C41" s="59"/>
      <c r="D41" s="73">
        <f t="shared" si="0"/>
        <v>0</v>
      </c>
      <c r="E41" s="51"/>
      <c r="F41" s="59"/>
      <c r="G41" s="59"/>
    </row>
    <row r="42" spans="1:7" s="15" customFormat="1" ht="12" x14ac:dyDescent="0.2">
      <c r="A42" s="51" t="s">
        <v>78</v>
      </c>
      <c r="B42" s="104">
        <v>645.84818442000005</v>
      </c>
      <c r="C42" s="104">
        <v>1078.13326392</v>
      </c>
      <c r="D42" s="73">
        <f t="shared" si="0"/>
        <v>-40.095700036955407</v>
      </c>
      <c r="E42" s="51"/>
      <c r="F42" s="104">
        <v>678.55</v>
      </c>
      <c r="G42" s="104">
        <v>642.22</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18373.849544432502</v>
      </c>
      <c r="D48" s="59"/>
      <c r="E48" s="105">
        <v>22873.241989069898</v>
      </c>
      <c r="F48" s="59"/>
      <c r="G48" s="73">
        <f>IFERROR(((C48/E48)-1)*100,IF(C48+E48&lt;&gt;0,100,0))</f>
        <v>-19.670986940930611</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2282</v>
      </c>
      <c r="D54" s="62"/>
      <c r="E54" s="106">
        <v>592210</v>
      </c>
      <c r="F54" s="106">
        <v>51552751.579999998</v>
      </c>
      <c r="G54" s="106">
        <v>7558351.2000000002</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2024</v>
      </c>
      <c r="F67" s="103">
        <v>2023</v>
      </c>
      <c r="G67" s="26" t="s">
        <v>7</v>
      </c>
    </row>
    <row r="68" spans="1:7" s="15" customFormat="1" ht="12" x14ac:dyDescent="0.2">
      <c r="A68" s="64" t="s">
        <v>53</v>
      </c>
      <c r="B68" s="54">
        <v>4400</v>
      </c>
      <c r="C68" s="53">
        <v>6839</v>
      </c>
      <c r="D68" s="73">
        <f>IFERROR(((B68/C68)-1)*100,IF(B68+C68&lt;&gt;0,100,0))</f>
        <v>-35.663108641614272</v>
      </c>
      <c r="E68" s="53">
        <v>28090</v>
      </c>
      <c r="F68" s="53">
        <v>36052</v>
      </c>
      <c r="G68" s="73">
        <f>IFERROR(((E68/F68)-1)*100,IF(E68+F68&lt;&gt;0,100,0))</f>
        <v>-22.084766448463334</v>
      </c>
    </row>
    <row r="69" spans="1:7" s="15" customFormat="1" ht="12" x14ac:dyDescent="0.2">
      <c r="A69" s="66" t="s">
        <v>54</v>
      </c>
      <c r="B69" s="54">
        <v>198261590.34799999</v>
      </c>
      <c r="C69" s="53">
        <v>225931191.35100001</v>
      </c>
      <c r="D69" s="73">
        <f>IFERROR(((B69/C69)-1)*100,IF(B69+C69&lt;&gt;0,100,0))</f>
        <v>-12.246915017596372</v>
      </c>
      <c r="E69" s="53">
        <v>1095878602.4449999</v>
      </c>
      <c r="F69" s="53">
        <v>1392117980.9790001</v>
      </c>
      <c r="G69" s="73">
        <f>IFERROR(((E69/F69)-1)*100,IF(E69+F69&lt;&gt;0,100,0))</f>
        <v>-21.279760952851944</v>
      </c>
    </row>
    <row r="70" spans="1:7" s="15" customFormat="1" ht="12" x14ac:dyDescent="0.2">
      <c r="A70" s="66" t="s">
        <v>55</v>
      </c>
      <c r="B70" s="54">
        <v>178783180.55789</v>
      </c>
      <c r="C70" s="53">
        <v>211174814.65659001</v>
      </c>
      <c r="D70" s="73">
        <f>IFERROR(((B70/C70)-1)*100,IF(B70+C70&lt;&gt;0,100,0))</f>
        <v>-15.338777093932777</v>
      </c>
      <c r="E70" s="53">
        <v>972650778.69175005</v>
      </c>
      <c r="F70" s="53">
        <v>1317243584.2895999</v>
      </c>
      <c r="G70" s="73">
        <f>IFERROR(((E70/F70)-1)*100,IF(E70+F70&lt;&gt;0,100,0))</f>
        <v>-26.160143021967464</v>
      </c>
    </row>
    <row r="71" spans="1:7" s="15" customFormat="1" ht="12" x14ac:dyDescent="0.2">
      <c r="A71" s="66" t="s">
        <v>93</v>
      </c>
      <c r="B71" s="73">
        <f>IFERROR(B69/B68/1000,)</f>
        <v>45.05945235181818</v>
      </c>
      <c r="C71" s="73">
        <f>IFERROR(C69/C68/1000,)</f>
        <v>33.035705710045335</v>
      </c>
      <c r="D71" s="73">
        <f>IFERROR(((B71/C71)-1)*100,IF(B71+C71&lt;&gt;0,100,0))</f>
        <v>36.396215498785978</v>
      </c>
      <c r="E71" s="73">
        <f>IFERROR(E69/E68/1000,)</f>
        <v>39.013122194553219</v>
      </c>
      <c r="F71" s="73">
        <f>IFERROR(F69/F68/1000,)</f>
        <v>38.614167895789421</v>
      </c>
      <c r="G71" s="73">
        <f>IFERROR(((E71/F71)-1)*100,IF(E71+F71&lt;&gt;0,100,0))</f>
        <v>1.0331811366244725</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2768</v>
      </c>
      <c r="C74" s="53">
        <v>2798</v>
      </c>
      <c r="D74" s="73">
        <f>IFERROR(((B74/C74)-1)*100,IF(B74+C74&lt;&gt;0,100,0))</f>
        <v>-1.0721944245889903</v>
      </c>
      <c r="E74" s="53">
        <v>14645</v>
      </c>
      <c r="F74" s="53">
        <v>15333</v>
      </c>
      <c r="G74" s="73">
        <f>IFERROR(((E74/F74)-1)*100,IF(E74+F74&lt;&gt;0,100,0))</f>
        <v>-4.4870540663927478</v>
      </c>
    </row>
    <row r="75" spans="1:7" s="15" customFormat="1" ht="12" x14ac:dyDescent="0.2">
      <c r="A75" s="66" t="s">
        <v>54</v>
      </c>
      <c r="B75" s="54">
        <v>682816117.83200002</v>
      </c>
      <c r="C75" s="53">
        <v>678201010.35599995</v>
      </c>
      <c r="D75" s="73">
        <f>IFERROR(((B75/C75)-1)*100,IF(B75+C75&lt;&gt;0,100,0))</f>
        <v>0.68049256865270191</v>
      </c>
      <c r="E75" s="53">
        <v>3598304384.5780001</v>
      </c>
      <c r="F75" s="53">
        <v>3391896270.4039998</v>
      </c>
      <c r="G75" s="73">
        <f>IFERROR(((E75/F75)-1)*100,IF(E75+F75&lt;&gt;0,100,0))</f>
        <v>6.085330968845204</v>
      </c>
    </row>
    <row r="76" spans="1:7" s="15" customFormat="1" ht="12" x14ac:dyDescent="0.2">
      <c r="A76" s="66" t="s">
        <v>55</v>
      </c>
      <c r="B76" s="54">
        <v>607156197.30618</v>
      </c>
      <c r="C76" s="53">
        <v>631571453.49187005</v>
      </c>
      <c r="D76" s="73">
        <f>IFERROR(((B76/C76)-1)*100,IF(B76+C76&lt;&gt;0,100,0))</f>
        <v>-3.8657947648997659</v>
      </c>
      <c r="E76" s="53">
        <v>3213368403.6293998</v>
      </c>
      <c r="F76" s="53">
        <v>3227469514.5591202</v>
      </c>
      <c r="G76" s="73">
        <f>IFERROR(((E76/F76)-1)*100,IF(E76+F76&lt;&gt;0,100,0))</f>
        <v>-0.43690919050080046</v>
      </c>
    </row>
    <row r="77" spans="1:7" s="15" customFormat="1" ht="12" x14ac:dyDescent="0.2">
      <c r="A77" s="66" t="s">
        <v>93</v>
      </c>
      <c r="B77" s="73">
        <f>IFERROR(B75/B74/1000,)</f>
        <v>246.68212349421964</v>
      </c>
      <c r="C77" s="73">
        <f>IFERROR(C75/C74/1000,)</f>
        <v>242.38778068477484</v>
      </c>
      <c r="D77" s="73">
        <f>IFERROR(((B77/C77)-1)*100,IF(B77+C77&lt;&gt;0,100,0))</f>
        <v>1.7716828782840199</v>
      </c>
      <c r="E77" s="73">
        <f>IFERROR(E75/E74/1000,)</f>
        <v>245.70190403400477</v>
      </c>
      <c r="F77" s="73">
        <f>IFERROR(F75/F74/1000,)</f>
        <v>221.21543536189915</v>
      </c>
      <c r="G77" s="73">
        <f>IFERROR(((E77/F77)-1)*100,IF(E77+F77&lt;&gt;0,100,0))</f>
        <v>11.069059729962682</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159</v>
      </c>
      <c r="C80" s="53">
        <v>240</v>
      </c>
      <c r="D80" s="73">
        <f>IFERROR(((B80/C80)-1)*100,IF(B80+C80&lt;&gt;0,100,0))</f>
        <v>-33.75</v>
      </c>
      <c r="E80" s="53">
        <v>1071</v>
      </c>
      <c r="F80" s="53">
        <v>1196</v>
      </c>
      <c r="G80" s="73">
        <f>IFERROR(((E80/F80)-1)*100,IF(E80+F80&lt;&gt;0,100,0))</f>
        <v>-10.451505016722408</v>
      </c>
    </row>
    <row r="81" spans="1:7" s="15" customFormat="1" ht="12" x14ac:dyDescent="0.2">
      <c r="A81" s="66" t="s">
        <v>54</v>
      </c>
      <c r="B81" s="54">
        <v>21314110.032000002</v>
      </c>
      <c r="C81" s="53">
        <v>47516860.255000003</v>
      </c>
      <c r="D81" s="73">
        <f>IFERROR(((B81/C81)-1)*100,IF(B81+C81&lt;&gt;0,100,0))</f>
        <v>-55.144111126834808</v>
      </c>
      <c r="E81" s="53">
        <v>131837113.00300001</v>
      </c>
      <c r="F81" s="53">
        <v>149267230.213</v>
      </c>
      <c r="G81" s="73">
        <f>IFERROR(((E81/F81)-1)*100,IF(E81+F81&lt;&gt;0,100,0))</f>
        <v>-11.677122423406484</v>
      </c>
    </row>
    <row r="82" spans="1:7" s="15" customFormat="1" ht="12" x14ac:dyDescent="0.2">
      <c r="A82" s="66" t="s">
        <v>55</v>
      </c>
      <c r="B82" s="54">
        <v>4129197.9407100799</v>
      </c>
      <c r="C82" s="53">
        <v>8275701.3930297801</v>
      </c>
      <c r="D82" s="73">
        <f>IFERROR(((B82/C82)-1)*100,IF(B82+C82&lt;&gt;0,100,0))</f>
        <v>-50.104556162600275</v>
      </c>
      <c r="E82" s="53">
        <v>41829980.839081503</v>
      </c>
      <c r="F82" s="53">
        <v>52796427.595844701</v>
      </c>
      <c r="G82" s="73">
        <f>IFERROR(((E82/F82)-1)*100,IF(E82+F82&lt;&gt;0,100,0))</f>
        <v>-20.77119088569982</v>
      </c>
    </row>
    <row r="83" spans="1:7" x14ac:dyDescent="0.2">
      <c r="A83" s="66" t="s">
        <v>93</v>
      </c>
      <c r="B83" s="73">
        <f>IFERROR(B81/B80/1000,)</f>
        <v>134.05100649056604</v>
      </c>
      <c r="C83" s="73">
        <f>IFERROR(C81/C80/1000,)</f>
        <v>197.98691772916669</v>
      </c>
      <c r="D83" s="73">
        <f>IFERROR(((B83/C83)-1)*100,IF(B83+C83&lt;&gt;0,100,0))</f>
        <v>-32.292997927297826</v>
      </c>
      <c r="E83" s="73">
        <f>IFERROR(E81/E80/1000,)</f>
        <v>123.09721102054155</v>
      </c>
      <c r="F83" s="73">
        <f>IFERROR(F81/F80/1000,)</f>
        <v>124.80537643227424</v>
      </c>
      <c r="G83" s="73">
        <f>IFERROR(((E83/F83)-1)*100,IF(E83+F83&lt;&gt;0,100,0))</f>
        <v>-1.3686633224968769</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7327</v>
      </c>
      <c r="C86" s="51">
        <f>C68+C74+C80</f>
        <v>9877</v>
      </c>
      <c r="D86" s="73">
        <f>IFERROR(((B86/C86)-1)*100,IF(B86+C86&lt;&gt;0,100,0))</f>
        <v>-25.817555938037863</v>
      </c>
      <c r="E86" s="51">
        <f>E68+E74+E80</f>
        <v>43806</v>
      </c>
      <c r="F86" s="51">
        <f>F68+F74+F80</f>
        <v>52581</v>
      </c>
      <c r="G86" s="73">
        <f>IFERROR(((E86/F86)-1)*100,IF(E86+F86&lt;&gt;0,100,0))</f>
        <v>-16.688537684715008</v>
      </c>
    </row>
    <row r="87" spans="1:7" s="15" customFormat="1" ht="12" x14ac:dyDescent="0.2">
      <c r="A87" s="66" t="s">
        <v>54</v>
      </c>
      <c r="B87" s="51">
        <f t="shared" ref="B87:C87" si="1">B69+B75+B81</f>
        <v>902391818.21200001</v>
      </c>
      <c r="C87" s="51">
        <f t="shared" si="1"/>
        <v>951649061.96200001</v>
      </c>
      <c r="D87" s="73">
        <f>IFERROR(((B87/C87)-1)*100,IF(B87+C87&lt;&gt;0,100,0))</f>
        <v>-5.1759882627790414</v>
      </c>
      <c r="E87" s="51">
        <f t="shared" ref="E87:F87" si="2">E69+E75+E81</f>
        <v>4826020100.026</v>
      </c>
      <c r="F87" s="51">
        <f t="shared" si="2"/>
        <v>4933281481.5959997</v>
      </c>
      <c r="G87" s="73">
        <f>IFERROR(((E87/F87)-1)*100,IF(E87+F87&lt;&gt;0,100,0))</f>
        <v>-2.1742400463088729</v>
      </c>
    </row>
    <row r="88" spans="1:7" s="15" customFormat="1" ht="12" x14ac:dyDescent="0.2">
      <c r="A88" s="66" t="s">
        <v>55</v>
      </c>
      <c r="B88" s="51">
        <f t="shared" ref="B88:C88" si="3">B70+B76+B82</f>
        <v>790068575.80478001</v>
      </c>
      <c r="C88" s="51">
        <f t="shared" si="3"/>
        <v>851021969.54148984</v>
      </c>
      <c r="D88" s="73">
        <f>IFERROR(((B88/C88)-1)*100,IF(B88+C88&lt;&gt;0,100,0))</f>
        <v>-7.1623760511787982</v>
      </c>
      <c r="E88" s="51">
        <f t="shared" ref="E88:F88" si="4">E70+E76+E82</f>
        <v>4227849163.1602311</v>
      </c>
      <c r="F88" s="51">
        <f t="shared" si="4"/>
        <v>4597509526.4445648</v>
      </c>
      <c r="G88" s="73">
        <f>IFERROR(((E88/F88)-1)*100,IF(E88+F88&lt;&gt;0,100,0))</f>
        <v>-8.0404480112128525</v>
      </c>
    </row>
    <row r="89" spans="1:7" x14ac:dyDescent="0.2">
      <c r="A89" s="66" t="s">
        <v>94</v>
      </c>
      <c r="B89" s="73">
        <f>IFERROR((B75/B87)*100,IF(B75+B87&lt;&gt;0,100,0))</f>
        <v>75.667365777421665</v>
      </c>
      <c r="C89" s="73">
        <f>IFERROR((C75/C87)*100,IF(C75+C87&lt;&gt;0,100,0))</f>
        <v>71.26587283738435</v>
      </c>
      <c r="D89" s="73">
        <f>IFERROR(((B89/C89)-1)*100,IF(B89+C89&lt;&gt;0,100,0))</f>
        <v>6.1761580470370614</v>
      </c>
      <c r="E89" s="73">
        <f>IFERROR((E75/E87)*100,IF(E75+E87&lt;&gt;0,100,0))</f>
        <v>74.560493118514245</v>
      </c>
      <c r="F89" s="73">
        <f>IFERROR((F75/F87)*100,IF(F75+F87&lt;&gt;0,100,0))</f>
        <v>68.755376782325101</v>
      </c>
      <c r="G89" s="73">
        <f>IFERROR(((E89/F89)-1)*100,IF(E89+F89&lt;&gt;0,100,0))</f>
        <v>8.4431452605775892</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2024</v>
      </c>
      <c r="F94" s="103">
        <v>2023</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110196574.56999999</v>
      </c>
      <c r="C97" s="107">
        <v>130966457.99600001</v>
      </c>
      <c r="D97" s="52">
        <f>B97-C97</f>
        <v>-20769883.426000014</v>
      </c>
      <c r="E97" s="107">
        <v>593148741.796</v>
      </c>
      <c r="F97" s="107">
        <v>612700908.88800001</v>
      </c>
      <c r="G97" s="68">
        <f>E97-F97</f>
        <v>-19552167.092000008</v>
      </c>
    </row>
    <row r="98" spans="1:7" s="15" customFormat="1" ht="13.5" x14ac:dyDescent="0.2">
      <c r="A98" s="66" t="s">
        <v>88</v>
      </c>
      <c r="B98" s="53">
        <v>113890756.14</v>
      </c>
      <c r="C98" s="107">
        <v>136977252.053</v>
      </c>
      <c r="D98" s="52">
        <f>B98-C98</f>
        <v>-23086495.913000003</v>
      </c>
      <c r="E98" s="107">
        <v>574766830.35699999</v>
      </c>
      <c r="F98" s="107">
        <v>606376266.36000001</v>
      </c>
      <c r="G98" s="68">
        <f>E98-F98</f>
        <v>-31609436.003000021</v>
      </c>
    </row>
    <row r="99" spans="1:7" s="15" customFormat="1" ht="12" x14ac:dyDescent="0.2">
      <c r="A99" s="69" t="s">
        <v>16</v>
      </c>
      <c r="B99" s="52">
        <f>B97-B98</f>
        <v>-3694181.5700000077</v>
      </c>
      <c r="C99" s="52">
        <f>C97-C98</f>
        <v>-6010794.0569999963</v>
      </c>
      <c r="D99" s="70"/>
      <c r="E99" s="52">
        <f>E97-E98</f>
        <v>18381911.43900001</v>
      </c>
      <c r="F99" s="70">
        <f>F97-F98</f>
        <v>6324642.5279999971</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942.09388485014597</v>
      </c>
      <c r="C111" s="108">
        <v>879.30465270487605</v>
      </c>
      <c r="D111" s="73">
        <f>IFERROR(((B111/C111)-1)*100,IF(B111+C111&lt;&gt;0,100,0))</f>
        <v>7.1407824298575617</v>
      </c>
      <c r="E111" s="72"/>
      <c r="F111" s="109">
        <v>944.38914160187596</v>
      </c>
      <c r="G111" s="109">
        <v>942.09388485014597</v>
      </c>
    </row>
    <row r="112" spans="1:7" s="15" customFormat="1" ht="12" x14ac:dyDescent="0.2">
      <c r="A112" s="66" t="s">
        <v>50</v>
      </c>
      <c r="B112" s="109">
        <v>928.53703738409399</v>
      </c>
      <c r="C112" s="108">
        <v>866.98933826930204</v>
      </c>
      <c r="D112" s="73">
        <f>IFERROR(((B112/C112)-1)*100,IF(B112+C112&lt;&gt;0,100,0))</f>
        <v>7.0990145320188658</v>
      </c>
      <c r="E112" s="72"/>
      <c r="F112" s="109">
        <v>930.82941003037899</v>
      </c>
      <c r="G112" s="109">
        <v>928.53703738409399</v>
      </c>
    </row>
    <row r="113" spans="1:7" s="15" customFormat="1" ht="12" x14ac:dyDescent="0.2">
      <c r="A113" s="66" t="s">
        <v>51</v>
      </c>
      <c r="B113" s="109">
        <v>1012.04404560041</v>
      </c>
      <c r="C113" s="108">
        <v>939.88353942875699</v>
      </c>
      <c r="D113" s="73">
        <f>IFERROR(((B113/C113)-1)*100,IF(B113+C113&lt;&gt;0,100,0))</f>
        <v>7.6776008031282927</v>
      </c>
      <c r="E113" s="72"/>
      <c r="F113" s="109">
        <v>1014.1905199021299</v>
      </c>
      <c r="G113" s="109">
        <v>1012.04404560041</v>
      </c>
    </row>
    <row r="114" spans="1:7" s="25" customFormat="1" ht="12" x14ac:dyDescent="0.2">
      <c r="A114" s="69" t="s">
        <v>52</v>
      </c>
      <c r="B114" s="73"/>
      <c r="C114" s="72"/>
      <c r="D114" s="74"/>
      <c r="E114" s="72"/>
      <c r="F114" s="58"/>
      <c r="G114" s="58"/>
    </row>
    <row r="115" spans="1:7" s="15" customFormat="1" ht="12" x14ac:dyDescent="0.2">
      <c r="A115" s="66" t="s">
        <v>56</v>
      </c>
      <c r="B115" s="109">
        <v>714.22711554763305</v>
      </c>
      <c r="C115" s="108">
        <v>658.14383835697504</v>
      </c>
      <c r="D115" s="73">
        <f>IFERROR(((B115/C115)-1)*100,IF(B115+C115&lt;&gt;0,100,0))</f>
        <v>8.521431626658881</v>
      </c>
      <c r="E115" s="72"/>
      <c r="F115" s="109">
        <v>714.81060389435697</v>
      </c>
      <c r="G115" s="109">
        <v>714.13724504362904</v>
      </c>
    </row>
    <row r="116" spans="1:7" s="15" customFormat="1" ht="12" x14ac:dyDescent="0.2">
      <c r="A116" s="66" t="s">
        <v>57</v>
      </c>
      <c r="B116" s="109">
        <v>940.15761982336505</v>
      </c>
      <c r="C116" s="108">
        <v>868.43870238829595</v>
      </c>
      <c r="D116" s="73">
        <f>IFERROR(((B116/C116)-1)*100,IF(B116+C116&lt;&gt;0,100,0))</f>
        <v>8.2583741647896058</v>
      </c>
      <c r="E116" s="72"/>
      <c r="F116" s="109">
        <v>942.75371804550002</v>
      </c>
      <c r="G116" s="109">
        <v>940.15761982336505</v>
      </c>
    </row>
    <row r="117" spans="1:7" s="15" customFormat="1" ht="12" x14ac:dyDescent="0.2">
      <c r="A117" s="66" t="s">
        <v>59</v>
      </c>
      <c r="B117" s="109">
        <v>1088.5281789508999</v>
      </c>
      <c r="C117" s="108">
        <v>999.42763307405596</v>
      </c>
      <c r="D117" s="73">
        <f>IFERROR(((B117/C117)-1)*100,IF(B117+C117&lt;&gt;0,100,0))</f>
        <v>8.915157328879042</v>
      </c>
      <c r="E117" s="72"/>
      <c r="F117" s="109">
        <v>1091.7298769752699</v>
      </c>
      <c r="G117" s="109">
        <v>1088.5281789508999</v>
      </c>
    </row>
    <row r="118" spans="1:7" s="15" customFormat="1" ht="12" x14ac:dyDescent="0.2">
      <c r="A118" s="66" t="s">
        <v>58</v>
      </c>
      <c r="B118" s="109">
        <v>984.60817563857495</v>
      </c>
      <c r="C118" s="108">
        <v>939.85467628699598</v>
      </c>
      <c r="D118" s="73">
        <f>IFERROR(((B118/C118)-1)*100,IF(B118+C118&lt;&gt;0,100,0))</f>
        <v>4.7617467339081454</v>
      </c>
      <c r="E118" s="72"/>
      <c r="F118" s="109">
        <v>987.55639349411501</v>
      </c>
      <c r="G118" s="109">
        <v>984.60817563857495</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2024</v>
      </c>
      <c r="F124" s="103">
        <v>2023</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0</v>
      </c>
      <c r="G126" s="73">
        <f>IFERROR(((E126/F126)-1)*100,IF(E126+F126&lt;&gt;0,100,0))</f>
        <v>0</v>
      </c>
    </row>
    <row r="127" spans="1:7" s="15" customFormat="1" ht="12" x14ac:dyDescent="0.2">
      <c r="A127" s="66" t="s">
        <v>72</v>
      </c>
      <c r="B127" s="54">
        <v>45</v>
      </c>
      <c r="C127" s="53">
        <v>166</v>
      </c>
      <c r="D127" s="73">
        <f>IFERROR(((B127/C127)-1)*100,IF(B127+C127&lt;&gt;0,100,0))</f>
        <v>-72.891566265060234</v>
      </c>
      <c r="E127" s="53">
        <v>2882</v>
      </c>
      <c r="F127" s="53">
        <v>2312</v>
      </c>
      <c r="G127" s="73">
        <f>IFERROR(((E127/F127)-1)*100,IF(E127+F127&lt;&gt;0,100,0))</f>
        <v>24.653979238754321</v>
      </c>
    </row>
    <row r="128" spans="1:7" s="15" customFormat="1" ht="12" x14ac:dyDescent="0.2">
      <c r="A128" s="66" t="s">
        <v>74</v>
      </c>
      <c r="B128" s="54">
        <v>0</v>
      </c>
      <c r="C128" s="53">
        <v>3</v>
      </c>
      <c r="D128" s="73">
        <f>IFERROR(((B128/C128)-1)*100,IF(B128+C128&lt;&gt;0,100,0))</f>
        <v>-100</v>
      </c>
      <c r="E128" s="53">
        <v>73</v>
      </c>
      <c r="F128" s="53">
        <v>75</v>
      </c>
      <c r="G128" s="73">
        <f>IFERROR(((E128/F128)-1)*100,IF(E128+F128&lt;&gt;0,100,0))</f>
        <v>-2.6666666666666616</v>
      </c>
    </row>
    <row r="129" spans="1:7" s="25" customFormat="1" ht="12" x14ac:dyDescent="0.2">
      <c r="A129" s="69" t="s">
        <v>34</v>
      </c>
      <c r="B129" s="70">
        <f>SUM(B126:B128)</f>
        <v>45</v>
      </c>
      <c r="C129" s="70">
        <f>SUM(C126:C128)</f>
        <v>169</v>
      </c>
      <c r="D129" s="73">
        <f>IFERROR(((B129/C129)-1)*100,IF(B129+C129&lt;&gt;0,100,0))</f>
        <v>-73.372781065088759</v>
      </c>
      <c r="E129" s="70">
        <f>SUM(E126:E128)</f>
        <v>2955</v>
      </c>
      <c r="F129" s="70">
        <f>SUM(F126:F128)</f>
        <v>2387</v>
      </c>
      <c r="G129" s="73">
        <f>IFERROR(((E129/F129)-1)*100,IF(E129+F129&lt;&gt;0,100,0))</f>
        <v>23.795559279430243</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21</v>
      </c>
      <c r="C132" s="53">
        <v>14</v>
      </c>
      <c r="D132" s="73">
        <f>IFERROR(((B132/C132)-1)*100,IF(B132+C132&lt;&gt;0,100,0))</f>
        <v>50</v>
      </c>
      <c r="E132" s="53">
        <v>367</v>
      </c>
      <c r="F132" s="53">
        <v>158</v>
      </c>
      <c r="G132" s="73">
        <f>IFERROR(((E132/F132)-1)*100,IF(E132+F132&lt;&gt;0,100,0))</f>
        <v>132.27848101265823</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21</v>
      </c>
      <c r="C134" s="70">
        <f>SUM(C132:C133)</f>
        <v>14</v>
      </c>
      <c r="D134" s="73">
        <f>IFERROR(((B134/C134)-1)*100,IF(B134+C134&lt;&gt;0,100,0))</f>
        <v>50</v>
      </c>
      <c r="E134" s="70">
        <f>SUM(E132:E133)</f>
        <v>367</v>
      </c>
      <c r="F134" s="70">
        <f>SUM(F132:F133)</f>
        <v>158</v>
      </c>
      <c r="G134" s="73">
        <f>IFERROR(((E134/F134)-1)*100,IF(E134+F134&lt;&gt;0,100,0))</f>
        <v>132.27848101265823</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0</v>
      </c>
      <c r="G137" s="73">
        <f>IFERROR(((E137/F137)-1)*100,IF(E137+F137&lt;&gt;0,100,0))</f>
        <v>0</v>
      </c>
    </row>
    <row r="138" spans="1:7" s="15" customFormat="1" ht="12" x14ac:dyDescent="0.2">
      <c r="A138" s="66" t="s">
        <v>72</v>
      </c>
      <c r="B138" s="54">
        <v>24817</v>
      </c>
      <c r="C138" s="53">
        <v>49654</v>
      </c>
      <c r="D138" s="73">
        <f>IFERROR(((B138/C138)-1)*100,IF(B138+C138&lt;&gt;0,100,0))</f>
        <v>-50.020139364401658</v>
      </c>
      <c r="E138" s="53">
        <v>2988249</v>
      </c>
      <c r="F138" s="53">
        <v>3156167</v>
      </c>
      <c r="G138" s="73">
        <f>IFERROR(((E138/F138)-1)*100,IF(E138+F138&lt;&gt;0,100,0))</f>
        <v>-5.320314165885387</v>
      </c>
    </row>
    <row r="139" spans="1:7" s="15" customFormat="1" ht="12" x14ac:dyDescent="0.2">
      <c r="A139" s="66" t="s">
        <v>74</v>
      </c>
      <c r="B139" s="54">
        <v>0</v>
      </c>
      <c r="C139" s="53">
        <v>17</v>
      </c>
      <c r="D139" s="73">
        <f>IFERROR(((B139/C139)-1)*100,IF(B139+C139&lt;&gt;0,100,0))</f>
        <v>-100</v>
      </c>
      <c r="E139" s="53">
        <v>3213</v>
      </c>
      <c r="F139" s="53">
        <v>3710</v>
      </c>
      <c r="G139" s="73">
        <f>IFERROR(((E139/F139)-1)*100,IF(E139+F139&lt;&gt;0,100,0))</f>
        <v>-13.396226415094336</v>
      </c>
    </row>
    <row r="140" spans="1:7" s="15" customFormat="1" ht="12" x14ac:dyDescent="0.2">
      <c r="A140" s="69" t="s">
        <v>34</v>
      </c>
      <c r="B140" s="70">
        <f>SUM(B137:B139)</f>
        <v>24817</v>
      </c>
      <c r="C140" s="70">
        <f>SUM(C137:C139)</f>
        <v>49671</v>
      </c>
      <c r="D140" s="73">
        <f>IFERROR(((B140/C140)-1)*100,IF(B140+C140&lt;&gt;0,100,0))</f>
        <v>-50.037245072577562</v>
      </c>
      <c r="E140" s="70">
        <f>SUM(E137:E139)</f>
        <v>2991462</v>
      </c>
      <c r="F140" s="70">
        <f>SUM(F137:F139)</f>
        <v>3159877</v>
      </c>
      <c r="G140" s="73">
        <f>IFERROR(((E140/F140)-1)*100,IF(E140+F140&lt;&gt;0,100,0))</f>
        <v>-5.3297960648468257</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74020</v>
      </c>
      <c r="C143" s="53">
        <v>17488</v>
      </c>
      <c r="D143" s="73">
        <f>IFERROR(((B143/C143)-1)*100,)</f>
        <v>323.26166514181153</v>
      </c>
      <c r="E143" s="53">
        <v>234240</v>
      </c>
      <c r="F143" s="53">
        <v>91925</v>
      </c>
      <c r="G143" s="73">
        <f>IFERROR(((E143/F143)-1)*100,)</f>
        <v>154.81642643459344</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74020</v>
      </c>
      <c r="C145" s="70">
        <f>SUM(C143:C144)</f>
        <v>17488</v>
      </c>
      <c r="D145" s="73">
        <f>IFERROR(((B145/C145)-1)*100,)</f>
        <v>323.26166514181153</v>
      </c>
      <c r="E145" s="70">
        <f>SUM(E143:E144)</f>
        <v>234240</v>
      </c>
      <c r="F145" s="70">
        <f>SUM(F143:F144)</f>
        <v>91925</v>
      </c>
      <c r="G145" s="73">
        <f>IFERROR(((E145/F145)-1)*100,)</f>
        <v>154.81642643459344</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0</v>
      </c>
      <c r="G148" s="73">
        <f>IFERROR(((E148/F148)-1)*100,IF(E148+F148&lt;&gt;0,100,0))</f>
        <v>0</v>
      </c>
    </row>
    <row r="149" spans="1:7" x14ac:dyDescent="0.2">
      <c r="A149" s="66" t="s">
        <v>72</v>
      </c>
      <c r="B149" s="54">
        <v>2313523.43695</v>
      </c>
      <c r="C149" s="53">
        <v>4293885.8155699996</v>
      </c>
      <c r="D149" s="73">
        <f>IFERROR(((B149/C149)-1)*100,IF(B149+C149&lt;&gt;0,100,0))</f>
        <v>-46.120517956929255</v>
      </c>
      <c r="E149" s="53">
        <v>261329194.21544999</v>
      </c>
      <c r="F149" s="53">
        <v>278364527.07479</v>
      </c>
      <c r="G149" s="73">
        <f>IFERROR(((E149/F149)-1)*100,IF(E149+F149&lt;&gt;0,100,0))</f>
        <v>-6.1197930060833627</v>
      </c>
    </row>
    <row r="150" spans="1:7" x14ac:dyDescent="0.2">
      <c r="A150" s="66" t="s">
        <v>74</v>
      </c>
      <c r="B150" s="54">
        <v>0</v>
      </c>
      <c r="C150" s="53">
        <v>151419.24</v>
      </c>
      <c r="D150" s="73">
        <f>IFERROR(((B150/C150)-1)*100,IF(B150+C150&lt;&gt;0,100,0))</f>
        <v>-100</v>
      </c>
      <c r="E150" s="53">
        <v>22861970.829999998</v>
      </c>
      <c r="F150" s="53">
        <v>24370733.579999998</v>
      </c>
      <c r="G150" s="73">
        <f>IFERROR(((E150/F150)-1)*100,IF(E150+F150&lt;&gt;0,100,0))</f>
        <v>-6.1908795032668884</v>
      </c>
    </row>
    <row r="151" spans="1:7" s="15" customFormat="1" ht="12" x14ac:dyDescent="0.2">
      <c r="A151" s="69" t="s">
        <v>34</v>
      </c>
      <c r="B151" s="70">
        <f>SUM(B148:B150)</f>
        <v>2313523.43695</v>
      </c>
      <c r="C151" s="70">
        <f>SUM(C148:C150)</f>
        <v>4445305.0555699999</v>
      </c>
      <c r="D151" s="73">
        <f>IFERROR(((B151/C151)-1)*100,IF(B151+C151&lt;&gt;0,100,0))</f>
        <v>-47.955800377498548</v>
      </c>
      <c r="E151" s="70">
        <f>SUM(E148:E150)</f>
        <v>284191165.04544997</v>
      </c>
      <c r="F151" s="70">
        <f>SUM(F148:F150)</f>
        <v>302735260.65478998</v>
      </c>
      <c r="G151" s="73">
        <f>IFERROR(((E151/F151)-1)*100,IF(E151+F151&lt;&gt;0,100,0))</f>
        <v>-6.1255155971031368</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80740.92</v>
      </c>
      <c r="C154" s="53">
        <v>48118.423999999999</v>
      </c>
      <c r="D154" s="73">
        <f>IFERROR(((B154/C154)-1)*100,IF(B154+C154&lt;&gt;0,100,0))</f>
        <v>67.796268639222262</v>
      </c>
      <c r="E154" s="53">
        <v>94558.262000000002</v>
      </c>
      <c r="F154" s="53">
        <v>151070.67550000001</v>
      </c>
      <c r="G154" s="73">
        <f>IFERROR(((E154/F154)-1)*100,IF(E154+F154&lt;&gt;0,100,0))</f>
        <v>-37.407930634426798</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80740.92</v>
      </c>
      <c r="C156" s="70">
        <f>SUM(C154:C155)</f>
        <v>48118.423999999999</v>
      </c>
      <c r="D156" s="73">
        <f>IFERROR(((B156/C156)-1)*100,IF(B156+C156&lt;&gt;0,100,0))</f>
        <v>67.796268639222262</v>
      </c>
      <c r="E156" s="70">
        <f>SUM(E154:E155)</f>
        <v>94558.262000000002</v>
      </c>
      <c r="F156" s="70">
        <f>SUM(F154:F155)</f>
        <v>151070.67550000001</v>
      </c>
      <c r="G156" s="73">
        <f>IFERROR(((E156/F156)-1)*100,IF(E156+F156&lt;&gt;0,100,0))</f>
        <v>-37.407930634426798</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415</v>
      </c>
      <c r="D159" s="73">
        <f>IFERROR(((B159/C159)-1)*100,IF(B159+C159&lt;&gt;0,100,0))</f>
        <v>-100</v>
      </c>
      <c r="E159" s="65"/>
      <c r="F159" s="65"/>
      <c r="G159" s="52"/>
    </row>
    <row r="160" spans="1:7" s="15" customFormat="1" ht="12" x14ac:dyDescent="0.2">
      <c r="A160" s="66" t="s">
        <v>72</v>
      </c>
      <c r="B160" s="54">
        <v>1442588</v>
      </c>
      <c r="C160" s="53">
        <v>1267302</v>
      </c>
      <c r="D160" s="73">
        <f>IFERROR(((B160/C160)-1)*100,IF(B160+C160&lt;&gt;0,100,0))</f>
        <v>13.831430866518012</v>
      </c>
      <c r="E160" s="65"/>
      <c r="F160" s="65"/>
      <c r="G160" s="52"/>
    </row>
    <row r="161" spans="1:7" s="15" customFormat="1" ht="12" x14ac:dyDescent="0.2">
      <c r="A161" s="66" t="s">
        <v>74</v>
      </c>
      <c r="B161" s="54">
        <v>1407</v>
      </c>
      <c r="C161" s="53">
        <v>1596</v>
      </c>
      <c r="D161" s="73">
        <f>IFERROR(((B161/C161)-1)*100,IF(B161+C161&lt;&gt;0,100,0))</f>
        <v>-11.842105263157897</v>
      </c>
      <c r="E161" s="65"/>
      <c r="F161" s="65"/>
      <c r="G161" s="52"/>
    </row>
    <row r="162" spans="1:7" s="25" customFormat="1" ht="12" x14ac:dyDescent="0.2">
      <c r="A162" s="69" t="s">
        <v>34</v>
      </c>
      <c r="B162" s="70">
        <f>SUM(B159:B161)</f>
        <v>1443995</v>
      </c>
      <c r="C162" s="70">
        <f>SUM(C159:C161)</f>
        <v>1269313</v>
      </c>
      <c r="D162" s="73">
        <f>IFERROR(((B162/C162)-1)*100,IF(B162+C162&lt;&gt;0,100,0))</f>
        <v>13.76193263600074</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125339</v>
      </c>
      <c r="C165" s="53">
        <v>111207</v>
      </c>
      <c r="D165" s="73">
        <f>IFERROR(((B165/C165)-1)*100,IF(B165+C165&lt;&gt;0,100,0))</f>
        <v>12.70783314000019</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125339</v>
      </c>
      <c r="C167" s="70">
        <f>SUM(C165:C166)</f>
        <v>111207</v>
      </c>
      <c r="D167" s="73">
        <f>IFERROR(((B167/C167)-1)*100,IF(B167+C167&lt;&gt;0,100,0))</f>
        <v>12.70783314000019</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2024</v>
      </c>
      <c r="F173" s="103">
        <v>2023</v>
      </c>
      <c r="G173" s="26" t="s">
        <v>7</v>
      </c>
    </row>
    <row r="174" spans="1:7" x14ac:dyDescent="0.2">
      <c r="A174" s="69" t="s">
        <v>33</v>
      </c>
      <c r="B174" s="73"/>
      <c r="C174" s="73"/>
      <c r="D174" s="78"/>
      <c r="E174" s="79"/>
      <c r="F174" s="79"/>
      <c r="G174" s="80"/>
    </row>
    <row r="175" spans="1:7" x14ac:dyDescent="0.2">
      <c r="A175" s="66" t="s">
        <v>31</v>
      </c>
      <c r="B175" s="87">
        <v>34180</v>
      </c>
      <c r="C175" s="88">
        <v>22674</v>
      </c>
      <c r="D175" s="73">
        <f>IFERROR(((B175/C175)-1)*100,IF(B175+C175&lt;&gt;0,100,0))</f>
        <v>50.745347093587377</v>
      </c>
      <c r="E175" s="88">
        <v>181012</v>
      </c>
      <c r="F175" s="88">
        <v>131154</v>
      </c>
      <c r="G175" s="73">
        <f>IFERROR(((E175/F175)-1)*100,IF(E175+F175&lt;&gt;0,100,0))</f>
        <v>38.014852768501164</v>
      </c>
    </row>
    <row r="176" spans="1:7" x14ac:dyDescent="0.2">
      <c r="A176" s="66" t="s">
        <v>32</v>
      </c>
      <c r="B176" s="87">
        <v>143456</v>
      </c>
      <c r="C176" s="88">
        <v>116370</v>
      </c>
      <c r="D176" s="73">
        <f t="shared" ref="D176:D178" si="5">IFERROR(((B176/C176)-1)*100,IF(B176+C176&lt;&gt;0,100,0))</f>
        <v>23.27575835696485</v>
      </c>
      <c r="E176" s="88">
        <v>718242</v>
      </c>
      <c r="F176" s="88">
        <v>618566</v>
      </c>
      <c r="G176" s="73">
        <f>IFERROR(((E176/F176)-1)*100,IF(E176+F176&lt;&gt;0,100,0))</f>
        <v>16.114044418865568</v>
      </c>
    </row>
    <row r="177" spans="1:7" x14ac:dyDescent="0.2">
      <c r="A177" s="66" t="s">
        <v>91</v>
      </c>
      <c r="B177" s="87">
        <v>71338570.415360004</v>
      </c>
      <c r="C177" s="88">
        <v>47353017.012638003</v>
      </c>
      <c r="D177" s="73">
        <f t="shared" si="5"/>
        <v>50.652640350921075</v>
      </c>
      <c r="E177" s="88">
        <v>303391030.54518801</v>
      </c>
      <c r="F177" s="88">
        <v>270257412.69898999</v>
      </c>
      <c r="G177" s="73">
        <f>IFERROR(((E177/F177)-1)*100,IF(E177+F177&lt;&gt;0,100,0))</f>
        <v>12.260021849281122</v>
      </c>
    </row>
    <row r="178" spans="1:7" x14ac:dyDescent="0.2">
      <c r="A178" s="66" t="s">
        <v>92</v>
      </c>
      <c r="B178" s="87">
        <v>227282</v>
      </c>
      <c r="C178" s="88">
        <v>202576</v>
      </c>
      <c r="D178" s="73">
        <f t="shared" si="5"/>
        <v>12.195916594265865</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1488</v>
      </c>
      <c r="C181" s="88">
        <v>558</v>
      </c>
      <c r="D181" s="73">
        <f t="shared" ref="D181:D184" si="6">IFERROR(((B181/C181)-1)*100,IF(B181+C181&lt;&gt;0,100,0))</f>
        <v>166.66666666666666</v>
      </c>
      <c r="E181" s="88">
        <v>6042</v>
      </c>
      <c r="F181" s="88">
        <v>4758</v>
      </c>
      <c r="G181" s="73">
        <f t="shared" ref="G181" si="7">IFERROR(((E181/F181)-1)*100,IF(E181+F181&lt;&gt;0,100,0))</f>
        <v>26.986128625472894</v>
      </c>
    </row>
    <row r="182" spans="1:7" x14ac:dyDescent="0.2">
      <c r="A182" s="66" t="s">
        <v>32</v>
      </c>
      <c r="B182" s="87">
        <v>9050</v>
      </c>
      <c r="C182" s="88">
        <v>5548</v>
      </c>
      <c r="D182" s="73">
        <f t="shared" si="6"/>
        <v>63.121845710165836</v>
      </c>
      <c r="E182" s="88">
        <v>53226</v>
      </c>
      <c r="F182" s="88">
        <v>50514</v>
      </c>
      <c r="G182" s="73">
        <f t="shared" ref="G182" si="8">IFERROR(((E182/F182)-1)*100,IF(E182+F182&lt;&gt;0,100,0))</f>
        <v>5.3688086471077368</v>
      </c>
    </row>
    <row r="183" spans="1:7" x14ac:dyDescent="0.2">
      <c r="A183" s="66" t="s">
        <v>91</v>
      </c>
      <c r="B183" s="87">
        <v>138485.98412000001</v>
      </c>
      <c r="C183" s="88">
        <v>54702.198020000003</v>
      </c>
      <c r="D183" s="73">
        <f t="shared" si="6"/>
        <v>153.16347264394622</v>
      </c>
      <c r="E183" s="88">
        <v>727468.55322</v>
      </c>
      <c r="F183" s="88">
        <v>522116.54493999999</v>
      </c>
      <c r="G183" s="73">
        <f t="shared" ref="G183" si="9">IFERROR(((E183/F183)-1)*100,IF(E183+F183&lt;&gt;0,100,0))</f>
        <v>39.330683976620271</v>
      </c>
    </row>
    <row r="184" spans="1:7" x14ac:dyDescent="0.2">
      <c r="A184" s="66" t="s">
        <v>92</v>
      </c>
      <c r="B184" s="87">
        <v>85736</v>
      </c>
      <c r="C184" s="88">
        <v>111786</v>
      </c>
      <c r="D184" s="73">
        <f t="shared" si="6"/>
        <v>-23.303454815450952</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2024-02-12T06:16:41Z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