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34805EA8-98E7-4AC8-A27E-E02B2294131C}" xr6:coauthVersionLast="47" xr6:coauthVersionMax="47" xr10:uidLastSave="{00000000-0000-0000-0000-000000000000}"/>
  <bookViews>
    <workbookView xWindow="12525" yWindow="4920" windowWidth="4500" windowHeight="600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<sst xmlns="http://schemas.openxmlformats.org/spreadsheetml/2006/main" count="265" uniqueCount="100">
  <si>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</si>
  <si>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</si>
  <si>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</si>
  <si>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</si>
  <si>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</si>
  <si>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</si>
  <si>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</si>
  <si>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</si>
  <si>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</si>
  <si>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</si>
  <si>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</si>
  <si>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</si>
  <si>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</si>
  <si>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</si>
  <si>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</si>
  <si>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</si>
  <si>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</si>
  <si>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</si>
  <si>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</si>
  <si>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</si>
  <si>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</si>
  <si>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</si>
  <si>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</si>
  <si>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</si>
  <si>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</si>
  <si>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</si>
  <si>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</si>
  <si>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</si>
  <si>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</si>
  <si>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</si>
  <si>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</si>
  <si>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</si>
  <si>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</si>
  <si>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</si>
  <si>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</si>
  <si>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</si>
  <si>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</si>
  <si>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</si>
  <si>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</si>
  <si>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</si>
  <si>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</si>
  <si>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</si>
  <si>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</si>
  <si>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</si>
  <si>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</si>
  <si>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</si>
  <si>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</si>
  <si>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</si>
  <si>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</si>
  <si>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</si>
  <si>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</si>
  <si>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</si>
  <si>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</si>
  <si>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</si>
  <si>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</si>
  <si>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</si>
  <si>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</si>
  <si>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</si>
  <si>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</si>
  <si>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</si>
  <si>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</si>
  <si>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</si>
  <si>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</si>
  <si>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</si>
  <si>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</si>
  <si>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</si>
  <si>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</si>
  <si>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</si>
  <si>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</si>
  <si>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</si>
  <si>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</si>
  <si>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</si>
  <si>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</si>
  <si>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</si>
  <si>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</si>
  <si>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</si>
  <si>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</si>
  <si>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</si>
  <si>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</si>
  <si>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</si>
  <si>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</si>
  <si>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</si>
  <si>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</si>
  <si>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</si>
  <si>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</si>
  <si>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</si>
  <si>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</si>
  <si>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</si>
  <si>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</si>
  <si>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</si>
  <si>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</si>
  <si>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</si>
  <si>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</si>
  <si>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</si>
  <si>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</si>
  <si>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</si>
  <si>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</si>
  <si>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16 February 2024</t>
  </si>
  <si>
    <t>16.02.2024</t>
  </si>
  <si>
    <t>17.02.2023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</si>
</sst>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1508131</v>
      </c>
      <c r="C11" s="54">
        <v>1208221</v>
      </c>
      <c r="D11" s="73">
        <f>IFERROR(((B11/C11)-1)*100,IF(B11+C11&lt;&gt;0,100,0))</f>
        <v>24.822445562525395</v>
      </c>
      <c r="E11" s="54">
        <v>10440429</v>
      </c>
      <c r="F11" s="54">
        <v>9432010</v>
      </c>
      <c r="G11" s="73">
        <f>IFERROR(((E11/F11)-1)*100,IF(E11+F11&lt;&gt;0,100,0))</f>
        <v>10.691453889467883</v>
      </c>
    </row>
    <row r="12" spans="1:7" s="15" customFormat="1" ht="12" x14ac:dyDescent="0.2">
      <c r="A12" s="51" t="s">
        <v>9</v>
      </c>
      <c r="B12" s="54">
        <v>1419725.098</v>
      </c>
      <c r="C12" s="54">
        <v>1461309.277</v>
      </c>
      <c r="D12" s="73">
        <f>IFERROR(((B12/C12)-1)*100,IF(B12+C12&lt;&gt;0,100,0))</f>
        <v>-2.8456795323554274</v>
      </c>
      <c r="E12" s="54">
        <v>8193204.8210000005</v>
      </c>
      <c r="F12" s="54">
        <v>9816598.6329999994</v>
      </c>
      <c r="G12" s="73">
        <f>IFERROR(((E12/F12)-1)*100,IF(E12+F12&lt;&gt;0,100,0))</f>
        <v>-16.537233238228886</v>
      </c>
    </row>
    <row r="13" spans="1:7" s="15" customFormat="1" ht="12" x14ac:dyDescent="0.2">
      <c r="A13" s="51" t="s">
        <v>10</v>
      </c>
      <c r="B13" s="54">
        <v>83945700.777900398</v>
      </c>
      <c r="C13" s="54">
        <v>86874323.211860403</v>
      </c>
      <c r="D13" s="73">
        <f>IFERROR(((B13/C13)-1)*100,IF(B13+C13&lt;&gt;0,100,0))</f>
        <v>-3.3711024451010374</v>
      </c>
      <c r="E13" s="54">
        <v>538750580.63143396</v>
      </c>
      <c r="F13" s="54">
        <v>706988516.90576196</v>
      </c>
      <c r="G13" s="73">
        <f>IFERROR(((E13/F13)-1)*100,IF(E13+F13&lt;&gt;0,100,0))</f>
        <v>-23.796417091842702</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638</v>
      </c>
      <c r="C16" s="54">
        <v>361</v>
      </c>
      <c r="D16" s="73">
        <f>IFERROR(((B16/C16)-1)*100,IF(B16+C16&lt;&gt;0,100,0))</f>
        <v>76.73130193905817</v>
      </c>
      <c r="E16" s="54">
        <v>2750</v>
      </c>
      <c r="F16" s="54">
        <v>2449</v>
      </c>
      <c r="G16" s="73">
        <f>IFERROR(((E16/F16)-1)*100,IF(E16+F16&lt;&gt;0,100,0))</f>
        <v>12.290730910575753</v>
      </c>
    </row>
    <row r="17" spans="1:7" s="15" customFormat="1" ht="12" x14ac:dyDescent="0.2">
      <c r="A17" s="51" t="s">
        <v>9</v>
      </c>
      <c r="B17" s="54">
        <v>267589.90999999997</v>
      </c>
      <c r="C17" s="54">
        <v>159918.72200000001</v>
      </c>
      <c r="D17" s="73">
        <f>IFERROR(((B17/C17)-1)*100,IF(B17+C17&lt;&gt;0,100,0))</f>
        <v>67.328694635266004</v>
      </c>
      <c r="E17" s="54">
        <v>1286717.223</v>
      </c>
      <c r="F17" s="54">
        <v>1222926.0060000001</v>
      </c>
      <c r="G17" s="73">
        <f>IFERROR(((E17/F17)-1)*100,IF(E17+F17&lt;&gt;0,100,0))</f>
        <v>5.2162777377390945</v>
      </c>
    </row>
    <row r="18" spans="1:7" s="15" customFormat="1" ht="12" x14ac:dyDescent="0.2">
      <c r="A18" s="51" t="s">
        <v>10</v>
      </c>
      <c r="B18" s="54">
        <v>11335057.992775399</v>
      </c>
      <c r="C18" s="54">
        <v>5583695.7720354302</v>
      </c>
      <c r="D18" s="73">
        <f>IFERROR(((B18/C18)-1)*100,IF(B18+C18&lt;&gt;0,100,0))</f>
        <v>103.00278624677684</v>
      </c>
      <c r="E18" s="54">
        <v>61831440.640644699</v>
      </c>
      <c r="F18" s="54">
        <v>71969858.908282906</v>
      </c>
      <c r="G18" s="73">
        <f>IFERROR(((E18/F18)-1)*100,IF(E18+F18&lt;&gt;0,100,0))</f>
        <v>-14.087033685252081</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9565929.4604000002</v>
      </c>
      <c r="C24" s="53">
        <v>12536922.987059999</v>
      </c>
      <c r="D24" s="52">
        <f>B24-C24</f>
        <v>-2970993.526659999</v>
      </c>
      <c r="E24" s="54">
        <v>79848566.867039993</v>
      </c>
      <c r="F24" s="54">
        <v>102210906.56608</v>
      </c>
      <c r="G24" s="52">
        <f>E24-F24</f>
        <v>-22362339.699040011</v>
      </c>
    </row>
    <row r="25" spans="1:7" s="15" customFormat="1" ht="12" x14ac:dyDescent="0.2">
      <c r="A25" s="55" t="s">
        <v>15</v>
      </c>
      <c r="B25" s="53">
        <v>12122968.363430001</v>
      </c>
      <c r="C25" s="53">
        <v>13244135.062270001</v>
      </c>
      <c r="D25" s="52">
        <f>B25-C25</f>
        <v>-1121166.6988399997</v>
      </c>
      <c r="E25" s="54">
        <v>95818381.312820002</v>
      </c>
      <c r="F25" s="54">
        <v>116704684.76677001</v>
      </c>
      <c r="G25" s="52">
        <f>E25-F25</f>
        <v>-20886303.453950003</v>
      </c>
    </row>
    <row r="26" spans="1:7" s="25" customFormat="1" ht="12" x14ac:dyDescent="0.2">
      <c r="A26" s="56" t="s">
        <v>16</v>
      </c>
      <c r="B26" s="57">
        <f>B24-B25</f>
        <v>-2557038.9030300006</v>
      </c>
      <c r="C26" s="57">
        <f>C24-C25</f>
        <v>-707212.07521000132</v>
      </c>
      <c r="D26" s="57"/>
      <c r="E26" s="57">
        <f>E24-E25</f>
        <v>-15969814.445780009</v>
      </c>
      <c r="F26" s="57">
        <f>F24-F25</f>
        <v>-14493778.200690001</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73616.055657189994</v>
      </c>
      <c r="C33" s="104">
        <v>79271.778848100003</v>
      </c>
      <c r="D33" s="73">
        <f t="shared" ref="D33:D42" si="0">IFERROR(((B33/C33)-1)*100,IF(B33+C33&lt;&gt;0,100,0))</f>
        <v>-7.1345985583942344</v>
      </c>
      <c r="E33" s="51"/>
      <c r="F33" s="104">
        <v>73945.95</v>
      </c>
      <c r="G33" s="104">
        <v>72626.17</v>
      </c>
    </row>
    <row r="34" spans="1:7" s="15" customFormat="1" ht="12" x14ac:dyDescent="0.2">
      <c r="A34" s="51" t="s">
        <v>23</v>
      </c>
      <c r="B34" s="104">
        <v>76516.19487901</v>
      </c>
      <c r="C34" s="104">
        <v>79701.058735960003</v>
      </c>
      <c r="D34" s="73">
        <f t="shared" si="0"/>
        <v>-3.9960119821006113</v>
      </c>
      <c r="E34" s="51"/>
      <c r="F34" s="104">
        <v>76697.83</v>
      </c>
      <c r="G34" s="104">
        <v>75257.63</v>
      </c>
    </row>
    <row r="35" spans="1:7" s="15" customFormat="1" ht="12" x14ac:dyDescent="0.2">
      <c r="A35" s="51" t="s">
        <v>24</v>
      </c>
      <c r="B35" s="104">
        <v>71709.754031460005</v>
      </c>
      <c r="C35" s="104">
        <v>71523.323925499993</v>
      </c>
      <c r="D35" s="73">
        <f t="shared" si="0"/>
        <v>0.26065637854610912</v>
      </c>
      <c r="E35" s="51"/>
      <c r="F35" s="104">
        <v>72857.86</v>
      </c>
      <c r="G35" s="104">
        <v>71709.75</v>
      </c>
    </row>
    <row r="36" spans="1:7" s="15" customFormat="1" ht="12" x14ac:dyDescent="0.2">
      <c r="A36" s="51" t="s">
        <v>25</v>
      </c>
      <c r="B36" s="104">
        <v>67152.567030039994</v>
      </c>
      <c r="C36" s="104">
        <v>73231.612459359996</v>
      </c>
      <c r="D36" s="73">
        <f t="shared" si="0"/>
        <v>-8.3011219132906326</v>
      </c>
      <c r="E36" s="51"/>
      <c r="F36" s="104">
        <v>67478.350000000006</v>
      </c>
      <c r="G36" s="104">
        <v>66066.03</v>
      </c>
    </row>
    <row r="37" spans="1:7" s="15" customFormat="1" ht="12" x14ac:dyDescent="0.2">
      <c r="A37" s="51" t="s">
        <v>79</v>
      </c>
      <c r="B37" s="104">
        <v>50962.143208490001</v>
      </c>
      <c r="C37" s="104">
        <v>71045.935123410003</v>
      </c>
      <c r="D37" s="73">
        <f t="shared" si="0"/>
        <v>-28.268741737347181</v>
      </c>
      <c r="E37" s="51"/>
      <c r="F37" s="104">
        <v>51578.46</v>
      </c>
      <c r="G37" s="104">
        <v>48725.18</v>
      </c>
    </row>
    <row r="38" spans="1:7" s="15" customFormat="1" ht="12" x14ac:dyDescent="0.2">
      <c r="A38" s="51" t="s">
        <v>26</v>
      </c>
      <c r="B38" s="104">
        <v>103450.02117406001</v>
      </c>
      <c r="C38" s="104">
        <v>105125.64484086</v>
      </c>
      <c r="D38" s="73">
        <f t="shared" si="0"/>
        <v>-1.5939247453240935</v>
      </c>
      <c r="E38" s="51"/>
      <c r="F38" s="104">
        <v>105093.65</v>
      </c>
      <c r="G38" s="104">
        <v>102436.35</v>
      </c>
    </row>
    <row r="39" spans="1:7" s="15" customFormat="1" ht="12" x14ac:dyDescent="0.2">
      <c r="A39" s="51" t="s">
        <v>27</v>
      </c>
      <c r="B39" s="104">
        <v>17270.82347385</v>
      </c>
      <c r="C39" s="104">
        <v>16240.435933090001</v>
      </c>
      <c r="D39" s="73">
        <f t="shared" si="0"/>
        <v>6.3445805580906622</v>
      </c>
      <c r="E39" s="51"/>
      <c r="F39" s="104">
        <v>17313.48</v>
      </c>
      <c r="G39" s="104">
        <v>16903.14</v>
      </c>
    </row>
    <row r="40" spans="1:7" s="15" customFormat="1" ht="12" x14ac:dyDescent="0.2">
      <c r="A40" s="51" t="s">
        <v>28</v>
      </c>
      <c r="B40" s="104">
        <v>103324.25267924</v>
      </c>
      <c r="C40" s="104">
        <v>102218.80642839</v>
      </c>
      <c r="D40" s="73">
        <f t="shared" si="0"/>
        <v>1.0814509477024892</v>
      </c>
      <c r="E40" s="51"/>
      <c r="F40" s="104">
        <v>104062.01</v>
      </c>
      <c r="G40" s="104">
        <v>102173.32</v>
      </c>
    </row>
    <row r="41" spans="1:7" s="15" customFormat="1" ht="12" x14ac:dyDescent="0.2">
      <c r="A41" s="51" t="s">
        <v>29</v>
      </c>
      <c r="B41" s="59"/>
      <c r="C41" s="59"/>
      <c r="D41" s="73">
        <f t="shared" si="0"/>
        <v>0</v>
      </c>
      <c r="E41" s="51"/>
      <c r="F41" s="59"/>
      <c r="G41" s="59"/>
    </row>
    <row r="42" spans="1:7" s="15" customFormat="1" ht="12" x14ac:dyDescent="0.2">
      <c r="A42" s="51" t="s">
        <v>78</v>
      </c>
      <c r="B42" s="104">
        <v>632.40303698000002</v>
      </c>
      <c r="C42" s="104">
        <v>1038.20820871</v>
      </c>
      <c r="D42" s="73">
        <f t="shared" si="0"/>
        <v>-39.087070235576661</v>
      </c>
      <c r="E42" s="51"/>
      <c r="F42" s="104">
        <v>653.52</v>
      </c>
      <c r="G42" s="104">
        <v>624.30999999999995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18309.317006946199</v>
      </c>
      <c r="D48" s="59"/>
      <c r="E48" s="105">
        <v>22929.842936982899</v>
      </c>
      <c r="F48" s="59"/>
      <c r="G48" s="73">
        <f>IFERROR(((C48/E48)-1)*100,IF(C48+E48&lt;&gt;0,100,0))</f>
        <v>-20.150709024632629</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1578</v>
      </c>
      <c r="D54" s="62"/>
      <c r="E54" s="106">
        <v>313913</v>
      </c>
      <c r="F54" s="106">
        <v>26634723.015000001</v>
      </c>
      <c r="G54" s="106">
        <v>7380252.1200000001</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6420</v>
      </c>
      <c r="C68" s="53">
        <v>6050</v>
      </c>
      <c r="D68" s="73">
        <f>IFERROR(((B68/C68)-1)*100,IF(B68+C68&lt;&gt;0,100,0))</f>
        <v>6.1157024793388359</v>
      </c>
      <c r="E68" s="53">
        <v>34679</v>
      </c>
      <c r="F68" s="53">
        <v>42102</v>
      </c>
      <c r="G68" s="73">
        <f>IFERROR(((E68/F68)-1)*100,IF(E68+F68&lt;&gt;0,100,0))</f>
        <v>-17.63099140183364</v>
      </c>
    </row>
    <row r="69" spans="1:7" s="15" customFormat="1" ht="12" x14ac:dyDescent="0.2">
      <c r="A69" s="66" t="s">
        <v>54</v>
      </c>
      <c r="B69" s="54">
        <v>302587955.28600001</v>
      </c>
      <c r="C69" s="53">
        <v>198728749.08399999</v>
      </c>
      <c r="D69" s="73">
        <f>IFERROR(((B69/C69)-1)*100,IF(B69+C69&lt;&gt;0,100,0))</f>
        <v>52.261792358034789</v>
      </c>
      <c r="E69" s="53">
        <v>1398770310.756</v>
      </c>
      <c r="F69" s="53">
        <v>1590846730.063</v>
      </c>
      <c r="G69" s="73">
        <f>IFERROR(((E69/F69)-1)*100,IF(E69+F69&lt;&gt;0,100,0))</f>
        <v>-12.073848201541914</v>
      </c>
    </row>
    <row r="70" spans="1:7" s="15" customFormat="1" ht="12" x14ac:dyDescent="0.2">
      <c r="A70" s="66" t="s">
        <v>55</v>
      </c>
      <c r="B70" s="54">
        <v>292540955.84571999</v>
      </c>
      <c r="C70" s="53">
        <v>180685266.29539999</v>
      </c>
      <c r="D70" s="73">
        <f>IFERROR(((B70/C70)-1)*100,IF(B70+C70&lt;&gt;0,100,0))</f>
        <v>61.906370034316247</v>
      </c>
      <c r="E70" s="53">
        <v>1265551759.9461501</v>
      </c>
      <c r="F70" s="53">
        <v>1497928850.585</v>
      </c>
      <c r="G70" s="73">
        <f>IFERROR(((E70/F70)-1)*100,IF(E70+F70&lt;&gt;0,100,0))</f>
        <v>-15.513226182144601</v>
      </c>
    </row>
    <row r="71" spans="1:7" s="15" customFormat="1" ht="12" x14ac:dyDescent="0.2">
      <c r="A71" s="66" t="s">
        <v>93</v>
      </c>
      <c r="B71" s="73">
        <f>IFERROR(B69/B68/1000,)</f>
        <v>47.132080262616824</v>
      </c>
      <c r="C71" s="73">
        <f>IFERROR(C69/C68/1000,)</f>
        <v>32.847727121322315</v>
      </c>
      <c r="D71" s="73">
        <f>IFERROR(((B71/C71)-1)*100,IF(B71+C71&lt;&gt;0,100,0))</f>
        <v>43.486580025873891</v>
      </c>
      <c r="E71" s="73">
        <f>IFERROR(E69/E68/1000,)</f>
        <v>40.334793700971773</v>
      </c>
      <c r="F71" s="73">
        <f>IFERROR(F69/F68/1000,)</f>
        <v>37.78553821820816</v>
      </c>
      <c r="G71" s="73">
        <f>IFERROR(((E71/F71)-1)*100,IF(E71+F71&lt;&gt;0,100,0))</f>
        <v>6.7466433005185289</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2712</v>
      </c>
      <c r="C74" s="53">
        <v>2603</v>
      </c>
      <c r="D74" s="73">
        <f>IFERROR(((B74/C74)-1)*100,IF(B74+C74&lt;&gt;0,100,0))</f>
        <v>4.1874759892431834</v>
      </c>
      <c r="E74" s="53">
        <v>17369</v>
      </c>
      <c r="F74" s="53">
        <v>17936</v>
      </c>
      <c r="G74" s="73">
        <f>IFERROR(((E74/F74)-1)*100,IF(E74+F74&lt;&gt;0,100,0))</f>
        <v>-3.1612399643175748</v>
      </c>
    </row>
    <row r="75" spans="1:7" s="15" customFormat="1" ht="12" x14ac:dyDescent="0.2">
      <c r="A75" s="66" t="s">
        <v>54</v>
      </c>
      <c r="B75" s="54">
        <v>670557352.85300004</v>
      </c>
      <c r="C75" s="53">
        <v>605350514.35599995</v>
      </c>
      <c r="D75" s="73">
        <f>IFERROR(((B75/C75)-1)*100,IF(B75+C75&lt;&gt;0,100,0))</f>
        <v>10.771749085960591</v>
      </c>
      <c r="E75" s="53">
        <v>4269211737.4310002</v>
      </c>
      <c r="F75" s="53">
        <v>3997246784.7600002</v>
      </c>
      <c r="G75" s="73">
        <f>IFERROR(((E75/F75)-1)*100,IF(E75+F75&lt;&gt;0,100,0))</f>
        <v>6.8038069029888293</v>
      </c>
    </row>
    <row r="76" spans="1:7" s="15" customFormat="1" ht="12" x14ac:dyDescent="0.2">
      <c r="A76" s="66" t="s">
        <v>55</v>
      </c>
      <c r="B76" s="54">
        <v>591713363.87458003</v>
      </c>
      <c r="C76" s="53">
        <v>560201550.70116997</v>
      </c>
      <c r="D76" s="73">
        <f>IFERROR(((B76/C76)-1)*100,IF(B76+C76&lt;&gt;0,100,0))</f>
        <v>5.6250849598628694</v>
      </c>
      <c r="E76" s="53">
        <v>3805363049.6802902</v>
      </c>
      <c r="F76" s="53">
        <v>3787671065.2602901</v>
      </c>
      <c r="G76" s="73">
        <f>IFERROR(((E76/F76)-1)*100,IF(E76+F76&lt;&gt;0,100,0))</f>
        <v>0.46709400354922881</v>
      </c>
    </row>
    <row r="77" spans="1:7" s="15" customFormat="1" ht="12" x14ac:dyDescent="0.2">
      <c r="A77" s="66" t="s">
        <v>93</v>
      </c>
      <c r="B77" s="73">
        <f>IFERROR(B75/B74/1000,)</f>
        <v>247.25566108148971</v>
      </c>
      <c r="C77" s="73">
        <f>IFERROR(C75/C74/1000,)</f>
        <v>232.55878384786783</v>
      </c>
      <c r="D77" s="73">
        <f>IFERROR(((B77/C77)-1)*100,IF(B77+C77&lt;&gt;0,100,0))</f>
        <v>6.3196397016059835</v>
      </c>
      <c r="E77" s="73">
        <f>IFERROR(E75/E74/1000,)</f>
        <v>245.79490687034371</v>
      </c>
      <c r="F77" s="73">
        <f>IFERROR(F75/F74/1000,)</f>
        <v>222.86166284344336</v>
      </c>
      <c r="G77" s="73">
        <f>IFERROR(((E77/F77)-1)*100,IF(E77+F77&lt;&gt;0,100,0))</f>
        <v>10.290349508435014</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204</v>
      </c>
      <c r="C80" s="53">
        <v>107</v>
      </c>
      <c r="D80" s="73">
        <f>IFERROR(((B80/C80)-1)*100,IF(B80+C80&lt;&gt;0,100,0))</f>
        <v>90.654205607476641</v>
      </c>
      <c r="E80" s="53">
        <v>1295</v>
      </c>
      <c r="F80" s="53">
        <v>1330</v>
      </c>
      <c r="G80" s="73">
        <f>IFERROR(((E80/F80)-1)*100,IF(E80+F80&lt;&gt;0,100,0))</f>
        <v>-2.6315789473684181</v>
      </c>
    </row>
    <row r="81" spans="1:7" s="15" customFormat="1" ht="12" x14ac:dyDescent="0.2">
      <c r="A81" s="66" t="s">
        <v>54</v>
      </c>
      <c r="B81" s="54">
        <v>16422831.513</v>
      </c>
      <c r="C81" s="53">
        <v>8947574.6620000005</v>
      </c>
      <c r="D81" s="73">
        <f>IFERROR(((B81/C81)-1)*100,IF(B81+C81&lt;&gt;0,100,0))</f>
        <v>83.545062582680913</v>
      </c>
      <c r="E81" s="53">
        <v>149899505.74700001</v>
      </c>
      <c r="F81" s="53">
        <v>162771194.565</v>
      </c>
      <c r="G81" s="73">
        <f>IFERROR(((E81/F81)-1)*100,IF(E81+F81&lt;&gt;0,100,0))</f>
        <v>-7.907841957171291</v>
      </c>
    </row>
    <row r="82" spans="1:7" s="15" customFormat="1" ht="12" x14ac:dyDescent="0.2">
      <c r="A82" s="66" t="s">
        <v>55</v>
      </c>
      <c r="B82" s="54">
        <v>5891618.9738203101</v>
      </c>
      <c r="C82" s="53">
        <v>-2368887.3981593</v>
      </c>
      <c r="D82" s="73">
        <f>IFERROR(((B82/C82)-1)*100,IF(B82+C82&lt;&gt;0,100,0))</f>
        <v>-348.70827454265168</v>
      </c>
      <c r="E82" s="53">
        <v>49010133.189287104</v>
      </c>
      <c r="F82" s="53">
        <v>54504271.762497999</v>
      </c>
      <c r="G82" s="73">
        <f>IFERROR(((E82/F82)-1)*100,IF(E82+F82&lt;&gt;0,100,0))</f>
        <v>-10.080198112088478</v>
      </c>
    </row>
    <row r="83" spans="1:7" x14ac:dyDescent="0.2">
      <c r="A83" s="66" t="s">
        <v>93</v>
      </c>
      <c r="B83" s="73">
        <f>IFERROR(B81/B80/1000,)</f>
        <v>80.504076044117653</v>
      </c>
      <c r="C83" s="73">
        <f>IFERROR(C81/C80/1000,)</f>
        <v>83.622193102803735</v>
      </c>
      <c r="D83" s="73">
        <f>IFERROR(((B83/C83)-1)*100,IF(B83+C83&lt;&gt;0,100,0))</f>
        <v>-3.7288152139859809</v>
      </c>
      <c r="E83" s="73">
        <f>IFERROR(E81/E80/1000,)</f>
        <v>115.7525140903475</v>
      </c>
      <c r="F83" s="73">
        <f>IFERROR(F81/F80/1000,)</f>
        <v>122.38435681578947</v>
      </c>
      <c r="G83" s="73">
        <f>IFERROR(((E83/F83)-1)*100,IF(E83+F83&lt;&gt;0,100,0))</f>
        <v>-5.4188647127705103</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9336</v>
      </c>
      <c r="C86" s="51">
        <f>C68+C74+C80</f>
        <v>8760</v>
      </c>
      <c r="D86" s="73">
        <f>IFERROR(((B86/C86)-1)*100,IF(B86+C86&lt;&gt;0,100,0))</f>
        <v>6.5753424657534199</v>
      </c>
      <c r="E86" s="51">
        <f>E68+E74+E80</f>
        <v>53343</v>
      </c>
      <c r="F86" s="51">
        <f>F68+F74+F80</f>
        <v>61368</v>
      </c>
      <c r="G86" s="73">
        <f>IFERROR(((E86/F86)-1)*100,IF(E86+F86&lt;&gt;0,100,0))</f>
        <v>-13.076847868596008</v>
      </c>
    </row>
    <row r="87" spans="1:7" s="15" customFormat="1" ht="12" x14ac:dyDescent="0.2">
      <c r="A87" s="66" t="s">
        <v>54</v>
      </c>
      <c r="B87" s="51">
        <f t="shared" ref="B87:C87" si="1">B69+B75+B81</f>
        <v>989568139.65200007</v>
      </c>
      <c r="C87" s="51">
        <f t="shared" si="1"/>
        <v>813026838.102</v>
      </c>
      <c r="D87" s="73">
        <f>IFERROR(((B87/C87)-1)*100,IF(B87+C87&lt;&gt;0,100,0))</f>
        <v>21.714080430866623</v>
      </c>
      <c r="E87" s="51">
        <f t="shared" ref="E87:F87" si="2">E69+E75+E81</f>
        <v>5817881553.934</v>
      </c>
      <c r="F87" s="51">
        <f t="shared" si="2"/>
        <v>5750864709.3879995</v>
      </c>
      <c r="G87" s="73">
        <f>IFERROR(((E87/F87)-1)*100,IF(E87+F87&lt;&gt;0,100,0))</f>
        <v>1.1653350918966909</v>
      </c>
    </row>
    <row r="88" spans="1:7" s="15" customFormat="1" ht="12" x14ac:dyDescent="0.2">
      <c r="A88" s="66" t="s">
        <v>55</v>
      </c>
      <c r="B88" s="51">
        <f t="shared" ref="B88:C88" si="3">B70+B76+B82</f>
        <v>890145938.69412029</v>
      </c>
      <c r="C88" s="51">
        <f t="shared" si="3"/>
        <v>738517929.59841073</v>
      </c>
      <c r="D88" s="73">
        <f>IFERROR(((B88/C88)-1)*100,IF(B88+C88&lt;&gt;0,100,0))</f>
        <v>20.531391726421777</v>
      </c>
      <c r="E88" s="51">
        <f t="shared" ref="E88:F88" si="4">E70+E76+E82</f>
        <v>5119924942.8157272</v>
      </c>
      <c r="F88" s="51">
        <f t="shared" si="4"/>
        <v>5340104187.6077881</v>
      </c>
      <c r="G88" s="73">
        <f>IFERROR(((E88/F88)-1)*100,IF(E88+F88&lt;&gt;0,100,0))</f>
        <v>-4.1231263858672929</v>
      </c>
    </row>
    <row r="89" spans="1:7" x14ac:dyDescent="0.2">
      <c r="A89" s="66" t="s">
        <v>94</v>
      </c>
      <c r="B89" s="73">
        <f>IFERROR((B75/B87)*100,IF(B75+B87&lt;&gt;0,100,0))</f>
        <v>67.762625531660092</v>
      </c>
      <c r="C89" s="73">
        <f>IFERROR((C75/C87)*100,IF(C75+C87&lt;&gt;0,100,0))</f>
        <v>74.45639995958588</v>
      </c>
      <c r="D89" s="73">
        <f>IFERROR(((B89/C89)-1)*100,IF(B89+C89&lt;&gt;0,100,0))</f>
        <v>-8.9901934978848015</v>
      </c>
      <c r="E89" s="73">
        <f>IFERROR((E75/E87)*100,IF(E75+E87&lt;&gt;0,100,0))</f>
        <v>73.380863770665755</v>
      </c>
      <c r="F89" s="73">
        <f>IFERROR((F75/F87)*100,IF(F75+F87&lt;&gt;0,100,0))</f>
        <v>69.506882647312054</v>
      </c>
      <c r="G89" s="73">
        <f>IFERROR(((E89/F89)-1)*100,IF(E89+F89&lt;&gt;0,100,0))</f>
        <v>5.5735216079403793</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98808739.459000006</v>
      </c>
      <c r="C97" s="107">
        <v>98538217.480000004</v>
      </c>
      <c r="D97" s="52">
        <f>B97-C97</f>
        <v>270521.97900000215</v>
      </c>
      <c r="E97" s="107">
        <v>691957481.255</v>
      </c>
      <c r="F97" s="107">
        <v>711239126.36800003</v>
      </c>
      <c r="G97" s="68">
        <f>E97-F97</f>
        <v>-19281645.113000035</v>
      </c>
    </row>
    <row r="98" spans="1:7" s="15" customFormat="1" ht="13.5" x14ac:dyDescent="0.2">
      <c r="A98" s="66" t="s">
        <v>88</v>
      </c>
      <c r="B98" s="53">
        <v>104983728.67900001</v>
      </c>
      <c r="C98" s="107">
        <v>112115977.73800001</v>
      </c>
      <c r="D98" s="52">
        <f>B98-C98</f>
        <v>-7132249.0590000004</v>
      </c>
      <c r="E98" s="107">
        <v>679750559.03600001</v>
      </c>
      <c r="F98" s="107">
        <v>718492244.09800005</v>
      </c>
      <c r="G98" s="68">
        <f>E98-F98</f>
        <v>-38741685.062000036</v>
      </c>
    </row>
    <row r="99" spans="1:7" s="15" customFormat="1" ht="12" x14ac:dyDescent="0.2">
      <c r="A99" s="69" t="s">
        <v>16</v>
      </c>
      <c r="B99" s="52">
        <f>B97-B98</f>
        <v>-6174989.2199999988</v>
      </c>
      <c r="C99" s="52">
        <f>C97-C98</f>
        <v>-13577760.258000001</v>
      </c>
      <c r="D99" s="70"/>
      <c r="E99" s="52">
        <f>E97-E98</f>
        <v>12206922.218999982</v>
      </c>
      <c r="F99" s="70">
        <f>F97-F98</f>
        <v>-7253117.7300000191</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939.33611535048499</v>
      </c>
      <c r="C111" s="108">
        <v>871.48048293275599</v>
      </c>
      <c r="D111" s="73">
        <f>IFERROR(((B111/C111)-1)*100,IF(B111+C111&lt;&gt;0,100,0))</f>
        <v>7.7862480854852034</v>
      </c>
      <c r="E111" s="72"/>
      <c r="F111" s="109">
        <v>939.99593476927896</v>
      </c>
      <c r="G111" s="109">
        <v>933.21534130993905</v>
      </c>
    </row>
    <row r="112" spans="1:7" s="15" customFormat="1" ht="12" x14ac:dyDescent="0.2">
      <c r="A112" s="66" t="s">
        <v>50</v>
      </c>
      <c r="B112" s="109">
        <v>925.61945309192697</v>
      </c>
      <c r="C112" s="108">
        <v>859.11470587706799</v>
      </c>
      <c r="D112" s="73">
        <f>IFERROR(((B112/C112)-1)*100,IF(B112+C112&lt;&gt;0,100,0))</f>
        <v>7.7410788990003976</v>
      </c>
      <c r="E112" s="72"/>
      <c r="F112" s="109">
        <v>926.35861720242497</v>
      </c>
      <c r="G112" s="109">
        <v>919.65583692277096</v>
      </c>
    </row>
    <row r="113" spans="1:7" s="15" customFormat="1" ht="12" x14ac:dyDescent="0.2">
      <c r="A113" s="66" t="s">
        <v>51</v>
      </c>
      <c r="B113" s="109">
        <v>1011.5590442725299</v>
      </c>
      <c r="C113" s="108">
        <v>933.72101434834406</v>
      </c>
      <c r="D113" s="73">
        <f>IFERROR(((B113/C113)-1)*100,IF(B113+C113&lt;&gt;0,100,0))</f>
        <v>8.3363262396434443</v>
      </c>
      <c r="E113" s="72"/>
      <c r="F113" s="109">
        <v>1011.5590442725299</v>
      </c>
      <c r="G113" s="109">
        <v>1004.12462981804</v>
      </c>
    </row>
    <row r="114" spans="1:7" s="25" customFormat="1" ht="12" x14ac:dyDescent="0.2">
      <c r="A114" s="69" t="s">
        <v>52</v>
      </c>
      <c r="B114" s="73"/>
      <c r="C114" s="72"/>
      <c r="D114" s="74"/>
      <c r="E114" s="72"/>
      <c r="F114" s="58"/>
      <c r="G114" s="58"/>
    </row>
    <row r="115" spans="1:7" s="15" customFormat="1" ht="12" x14ac:dyDescent="0.2">
      <c r="A115" s="66" t="s">
        <v>56</v>
      </c>
      <c r="B115" s="109">
        <v>714.01316275629495</v>
      </c>
      <c r="C115" s="108">
        <v>656.21207066185605</v>
      </c>
      <c r="D115" s="73">
        <f>IFERROR(((B115/C115)-1)*100,IF(B115+C115&lt;&gt;0,100,0))</f>
        <v>8.8082945557738093</v>
      </c>
      <c r="E115" s="72"/>
      <c r="F115" s="109">
        <v>714.42394288304604</v>
      </c>
      <c r="G115" s="109">
        <v>712.75172553104699</v>
      </c>
    </row>
    <row r="116" spans="1:7" s="15" customFormat="1" ht="12" x14ac:dyDescent="0.2">
      <c r="A116" s="66" t="s">
        <v>57</v>
      </c>
      <c r="B116" s="109">
        <v>935.40428465360696</v>
      </c>
      <c r="C116" s="108">
        <v>862.019273717945</v>
      </c>
      <c r="D116" s="73">
        <f>IFERROR(((B116/C116)-1)*100,IF(B116+C116&lt;&gt;0,100,0))</f>
        <v>8.5131519877911455</v>
      </c>
      <c r="E116" s="72"/>
      <c r="F116" s="109">
        <v>936.83537459562899</v>
      </c>
      <c r="G116" s="109">
        <v>931.55240708278995</v>
      </c>
    </row>
    <row r="117" spans="1:7" s="15" customFormat="1" ht="12" x14ac:dyDescent="0.2">
      <c r="A117" s="66" t="s">
        <v>59</v>
      </c>
      <c r="B117" s="109">
        <v>1082.5953538767899</v>
      </c>
      <c r="C117" s="108">
        <v>989.62957475085602</v>
      </c>
      <c r="D117" s="73">
        <f>IFERROR(((B117/C117)-1)*100,IF(B117+C117&lt;&gt;0,100,0))</f>
        <v>9.3939976631497224</v>
      </c>
      <c r="E117" s="72"/>
      <c r="F117" s="109">
        <v>1084.1876511753901</v>
      </c>
      <c r="G117" s="109">
        <v>1076.1653157087601</v>
      </c>
    </row>
    <row r="118" spans="1:7" s="15" customFormat="1" ht="12" x14ac:dyDescent="0.2">
      <c r="A118" s="66" t="s">
        <v>58</v>
      </c>
      <c r="B118" s="109">
        <v>983.04289457693699</v>
      </c>
      <c r="C118" s="108">
        <v>930.84770923326005</v>
      </c>
      <c r="D118" s="73">
        <f>IFERROR(((B118/C118)-1)*100,IF(B118+C118&lt;&gt;0,100,0))</f>
        <v>5.6072744043888845</v>
      </c>
      <c r="E118" s="72"/>
      <c r="F118" s="109">
        <v>983.04289457693699</v>
      </c>
      <c r="G118" s="109">
        <v>973.44823059156204</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214</v>
      </c>
      <c r="C127" s="53">
        <v>151</v>
      </c>
      <c r="D127" s="73">
        <f>IFERROR(((B127/C127)-1)*100,IF(B127+C127&lt;&gt;0,100,0))</f>
        <v>41.721854304635755</v>
      </c>
      <c r="E127" s="53">
        <v>3096</v>
      </c>
      <c r="F127" s="53">
        <v>2463</v>
      </c>
      <c r="G127" s="73">
        <f>IFERROR(((E127/F127)-1)*100,IF(E127+F127&lt;&gt;0,100,0))</f>
        <v>25.700365408038973</v>
      </c>
    </row>
    <row r="128" spans="1:7" s="15" customFormat="1" ht="12" x14ac:dyDescent="0.2">
      <c r="A128" s="66" t="s">
        <v>74</v>
      </c>
      <c r="B128" s="54">
        <v>4</v>
      </c>
      <c r="C128" s="53">
        <v>0</v>
      </c>
      <c r="D128" s="73">
        <f>IFERROR(((B128/C128)-1)*100,IF(B128+C128&lt;&gt;0,100,0))</f>
        <v>100</v>
      </c>
      <c r="E128" s="53">
        <v>77</v>
      </c>
      <c r="F128" s="53">
        <v>75</v>
      </c>
      <c r="G128" s="73">
        <f>IFERROR(((E128/F128)-1)*100,IF(E128+F128&lt;&gt;0,100,0))</f>
        <v>2.6666666666666616</v>
      </c>
    </row>
    <row r="129" spans="1:7" s="25" customFormat="1" ht="12" x14ac:dyDescent="0.2">
      <c r="A129" s="69" t="s">
        <v>34</v>
      </c>
      <c r="B129" s="70">
        <f>SUM(B126:B128)</f>
        <v>218</v>
      </c>
      <c r="C129" s="70">
        <f>SUM(C126:C128)</f>
        <v>151</v>
      </c>
      <c r="D129" s="73">
        <f>IFERROR(((B129/C129)-1)*100,IF(B129+C129&lt;&gt;0,100,0))</f>
        <v>44.370860927152322</v>
      </c>
      <c r="E129" s="70">
        <f>SUM(E126:E128)</f>
        <v>3173</v>
      </c>
      <c r="F129" s="70">
        <f>SUM(F126:F128)</f>
        <v>2538</v>
      </c>
      <c r="G129" s="73">
        <f>IFERROR(((E129/F129)-1)*100,IF(E129+F129&lt;&gt;0,100,0))</f>
        <v>25.019700551615443</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4</v>
      </c>
      <c r="C132" s="53">
        <v>0</v>
      </c>
      <c r="D132" s="73">
        <f>IFERROR(((B132/C132)-1)*100,IF(B132+C132&lt;&gt;0,100,0))</f>
        <v>100</v>
      </c>
      <c r="E132" s="53">
        <v>371</v>
      </c>
      <c r="F132" s="53">
        <v>158</v>
      </c>
      <c r="G132" s="73">
        <f>IFERROR(((E132/F132)-1)*100,IF(E132+F132&lt;&gt;0,100,0))</f>
        <v>134.81012658227849</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4</v>
      </c>
      <c r="C134" s="70">
        <f>SUM(C132:C133)</f>
        <v>0</v>
      </c>
      <c r="D134" s="73">
        <f>IFERROR(((B134/C134)-1)*100,IF(B134+C134&lt;&gt;0,100,0))</f>
        <v>100</v>
      </c>
      <c r="E134" s="70">
        <f>SUM(E132:E133)</f>
        <v>371</v>
      </c>
      <c r="F134" s="70">
        <f>SUM(F132:F133)</f>
        <v>158</v>
      </c>
      <c r="G134" s="73">
        <f>IFERROR(((E134/F134)-1)*100,IF(E134+F134&lt;&gt;0,100,0))</f>
        <v>134.81012658227849</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105808</v>
      </c>
      <c r="C138" s="53">
        <v>33246</v>
      </c>
      <c r="D138" s="73">
        <f>IFERROR(((B138/C138)-1)*100,IF(B138+C138&lt;&gt;0,100,0))</f>
        <v>218.25783552908621</v>
      </c>
      <c r="E138" s="53">
        <v>3094057</v>
      </c>
      <c r="F138" s="53">
        <v>3189413</v>
      </c>
      <c r="G138" s="73">
        <f>IFERROR(((E138/F138)-1)*100,IF(E138+F138&lt;&gt;0,100,0))</f>
        <v>-2.9897664554574765</v>
      </c>
    </row>
    <row r="139" spans="1:7" s="15" customFormat="1" ht="12" x14ac:dyDescent="0.2">
      <c r="A139" s="66" t="s">
        <v>74</v>
      </c>
      <c r="B139" s="54">
        <v>9</v>
      </c>
      <c r="C139" s="53">
        <v>0</v>
      </c>
      <c r="D139" s="73">
        <f>IFERROR(((B139/C139)-1)*100,IF(B139+C139&lt;&gt;0,100,0))</f>
        <v>100</v>
      </c>
      <c r="E139" s="53">
        <v>3222</v>
      </c>
      <c r="F139" s="53">
        <v>3710</v>
      </c>
      <c r="G139" s="73">
        <f>IFERROR(((E139/F139)-1)*100,IF(E139+F139&lt;&gt;0,100,0))</f>
        <v>-13.153638814016178</v>
      </c>
    </row>
    <row r="140" spans="1:7" s="15" customFormat="1" ht="12" x14ac:dyDescent="0.2">
      <c r="A140" s="69" t="s">
        <v>34</v>
      </c>
      <c r="B140" s="70">
        <f>SUM(B137:B139)</f>
        <v>105817</v>
      </c>
      <c r="C140" s="70">
        <f>SUM(C137:C139)</f>
        <v>33246</v>
      </c>
      <c r="D140" s="73">
        <f>IFERROR(((B140/C140)-1)*100,IF(B140+C140&lt;&gt;0,100,0))</f>
        <v>218.28490645491186</v>
      </c>
      <c r="E140" s="70">
        <f>SUM(E137:E139)</f>
        <v>3097279</v>
      </c>
      <c r="F140" s="70">
        <f>SUM(F137:F139)</f>
        <v>3193123</v>
      </c>
      <c r="G140" s="73">
        <f>IFERROR(((E140/F140)-1)*100,IF(E140+F140&lt;&gt;0,100,0))</f>
        <v>-3.0015755735059324</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2000</v>
      </c>
      <c r="C143" s="53">
        <v>0</v>
      </c>
      <c r="D143" s="73">
        <f>IFERROR(((B143/C143)-1)*100,)</f>
        <v>0</v>
      </c>
      <c r="E143" s="53">
        <v>236240</v>
      </c>
      <c r="F143" s="53">
        <v>91925</v>
      </c>
      <c r="G143" s="73">
        <f>IFERROR(((E143/F143)-1)*100,)</f>
        <v>156.99211313570848</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2000</v>
      </c>
      <c r="C145" s="70">
        <f>SUM(C143:C144)</f>
        <v>0</v>
      </c>
      <c r="D145" s="73">
        <f>IFERROR(((B145/C145)-1)*100,)</f>
        <v>0</v>
      </c>
      <c r="E145" s="70">
        <f>SUM(E143:E144)</f>
        <v>236240</v>
      </c>
      <c r="F145" s="70">
        <f>SUM(F143:F144)</f>
        <v>91925</v>
      </c>
      <c r="G145" s="73">
        <f>IFERROR(((E145/F145)-1)*100,)</f>
        <v>156.99211313570848</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8910118.5340999998</v>
      </c>
      <c r="C149" s="53">
        <v>2983969.6146300002</v>
      </c>
      <c r="D149" s="73">
        <f>IFERROR(((B149/C149)-1)*100,IF(B149+C149&lt;&gt;0,100,0))</f>
        <v>198.59950618849774</v>
      </c>
      <c r="E149" s="53">
        <v>270239312.74954998</v>
      </c>
      <c r="F149" s="53">
        <v>281348496.68941998</v>
      </c>
      <c r="G149" s="73">
        <f>IFERROR(((E149/F149)-1)*100,IF(E149+F149&lt;&gt;0,100,0))</f>
        <v>-3.9485492442966175</v>
      </c>
    </row>
    <row r="150" spans="1:7" x14ac:dyDescent="0.2">
      <c r="A150" s="66" t="s">
        <v>74</v>
      </c>
      <c r="B150" s="54">
        <v>85212.15</v>
      </c>
      <c r="C150" s="53">
        <v>0</v>
      </c>
      <c r="D150" s="73">
        <f>IFERROR(((B150/C150)-1)*100,IF(B150+C150&lt;&gt;0,100,0))</f>
        <v>100</v>
      </c>
      <c r="E150" s="53">
        <v>22947182.98</v>
      </c>
      <c r="F150" s="53">
        <v>24370733.579999998</v>
      </c>
      <c r="G150" s="73">
        <f>IFERROR(((E150/F150)-1)*100,IF(E150+F150&lt;&gt;0,100,0))</f>
        <v>-5.8412299955067581</v>
      </c>
    </row>
    <row r="151" spans="1:7" s="15" customFormat="1" ht="12" x14ac:dyDescent="0.2">
      <c r="A151" s="69" t="s">
        <v>34</v>
      </c>
      <c r="B151" s="70">
        <f>SUM(B148:B150)</f>
        <v>8995330.6841000002</v>
      </c>
      <c r="C151" s="70">
        <f>SUM(C148:C150)</f>
        <v>2983969.6146300002</v>
      </c>
      <c r="D151" s="73">
        <f>IFERROR(((B151/C151)-1)*100,IF(B151+C151&lt;&gt;0,100,0))</f>
        <v>201.45517032067312</v>
      </c>
      <c r="E151" s="70">
        <f>SUM(E148:E150)</f>
        <v>293186495.72955</v>
      </c>
      <c r="F151" s="70">
        <f>SUM(F148:F150)</f>
        <v>305719230.26941997</v>
      </c>
      <c r="G151" s="73">
        <f>IFERROR(((E151/F151)-1)*100,IF(E151+F151&lt;&gt;0,100,0))</f>
        <v>-4.0994263032866129</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2073.75</v>
      </c>
      <c r="C154" s="53">
        <v>0</v>
      </c>
      <c r="D154" s="73">
        <f>IFERROR(((B154/C154)-1)*100,IF(B154+C154&lt;&gt;0,100,0))</f>
        <v>100</v>
      </c>
      <c r="E154" s="53">
        <v>96632.012000000002</v>
      </c>
      <c r="F154" s="53">
        <v>151070.67550000001</v>
      </c>
      <c r="G154" s="73">
        <f>IFERROR(((E154/F154)-1)*100,IF(E154+F154&lt;&gt;0,100,0))</f>
        <v>-36.035228756225436</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2073.75</v>
      </c>
      <c r="C156" s="70">
        <f>SUM(C154:C155)</f>
        <v>0</v>
      </c>
      <c r="D156" s="73">
        <f>IFERROR(((B156/C156)-1)*100,IF(B156+C156&lt;&gt;0,100,0))</f>
        <v>100</v>
      </c>
      <c r="E156" s="70">
        <f>SUM(E154:E155)</f>
        <v>96632.012000000002</v>
      </c>
      <c r="F156" s="70">
        <f>SUM(F154:F155)</f>
        <v>151070.67550000001</v>
      </c>
      <c r="G156" s="73">
        <f>IFERROR(((E156/F156)-1)*100,IF(E156+F156&lt;&gt;0,100,0))</f>
        <v>-36.035228756225436</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1440934</v>
      </c>
      <c r="C160" s="53">
        <v>1278345</v>
      </c>
      <c r="D160" s="73">
        <f>IFERROR(((B160/C160)-1)*100,IF(B160+C160&lt;&gt;0,100,0))</f>
        <v>12.71871052024296</v>
      </c>
      <c r="E160" s="65"/>
      <c r="F160" s="65"/>
      <c r="G160" s="52"/>
    </row>
    <row r="161" spans="1:7" s="15" customFormat="1" ht="12" x14ac:dyDescent="0.2">
      <c r="A161" s="66" t="s">
        <v>74</v>
      </c>
      <c r="B161" s="54">
        <v>1412</v>
      </c>
      <c r="C161" s="53">
        <v>1596</v>
      </c>
      <c r="D161" s="73">
        <f>IFERROR(((B161/C161)-1)*100,IF(B161+C161&lt;&gt;0,100,0))</f>
        <v>-11.528822055137844</v>
      </c>
      <c r="E161" s="65"/>
      <c r="F161" s="65"/>
      <c r="G161" s="52"/>
    </row>
    <row r="162" spans="1:7" s="25" customFormat="1" ht="12" x14ac:dyDescent="0.2">
      <c r="A162" s="69" t="s">
        <v>34</v>
      </c>
      <c r="B162" s="70">
        <f>SUM(B159:B161)</f>
        <v>1442346</v>
      </c>
      <c r="C162" s="70">
        <f>SUM(C159:C161)</f>
        <v>1280356</v>
      </c>
      <c r="D162" s="73">
        <f>IFERROR(((B162/C162)-1)*100,IF(B162+C162&lt;&gt;0,100,0))</f>
        <v>12.65194992642671</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123839</v>
      </c>
      <c r="C165" s="53">
        <v>111207</v>
      </c>
      <c r="D165" s="73">
        <f>IFERROR(((B165/C165)-1)*100,IF(B165+C165&lt;&gt;0,100,0))</f>
        <v>11.358997185428965</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123839</v>
      </c>
      <c r="C167" s="70">
        <f>SUM(C165:C166)</f>
        <v>111207</v>
      </c>
      <c r="D167" s="73">
        <f>IFERROR(((B167/C167)-1)*100,IF(B167+C167&lt;&gt;0,100,0))</f>
        <v>11.358997185428965</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43998</v>
      </c>
      <c r="C175" s="88">
        <v>29950</v>
      </c>
      <c r="D175" s="73">
        <f>IFERROR(((B175/C175)-1)*100,IF(B175+C175&lt;&gt;0,100,0))</f>
        <v>46.90484140233724</v>
      </c>
      <c r="E175" s="88">
        <v>225010</v>
      </c>
      <c r="F175" s="88">
        <v>161104</v>
      </c>
      <c r="G175" s="73">
        <f>IFERROR(((E175/F175)-1)*100,IF(E175+F175&lt;&gt;0,100,0))</f>
        <v>39.667543946767303</v>
      </c>
    </row>
    <row r="176" spans="1:7" x14ac:dyDescent="0.2">
      <c r="A176" s="66" t="s">
        <v>32</v>
      </c>
      <c r="B176" s="87">
        <v>177030</v>
      </c>
      <c r="C176" s="88">
        <v>172948</v>
      </c>
      <c r="D176" s="73">
        <f t="shared" ref="D176:D178" si="5">IFERROR(((B176/C176)-1)*100,IF(B176+C176&lt;&gt;0,100,0))</f>
        <v>2.3602470106621753</v>
      </c>
      <c r="E176" s="88">
        <v>895272</v>
      </c>
      <c r="F176" s="88">
        <v>791514</v>
      </c>
      <c r="G176" s="73">
        <f>IFERROR(((E176/F176)-1)*100,IF(E176+F176&lt;&gt;0,100,0))</f>
        <v>13.108801613111076</v>
      </c>
    </row>
    <row r="177" spans="1:7" x14ac:dyDescent="0.2">
      <c r="A177" s="66" t="s">
        <v>91</v>
      </c>
      <c r="B177" s="87">
        <v>68874293.022911996</v>
      </c>
      <c r="C177" s="88">
        <v>75823550.15738</v>
      </c>
      <c r="D177" s="73">
        <f t="shared" si="5"/>
        <v>-9.1650379335233794</v>
      </c>
      <c r="E177" s="88">
        <v>372265323.56809998</v>
      </c>
      <c r="F177" s="88">
        <v>346080962.85636997</v>
      </c>
      <c r="G177" s="73">
        <f>IFERROR(((E177/F177)-1)*100,IF(E177+F177&lt;&gt;0,100,0))</f>
        <v>7.5659638992038314</v>
      </c>
    </row>
    <row r="178" spans="1:7" x14ac:dyDescent="0.2">
      <c r="A178" s="66" t="s">
        <v>92</v>
      </c>
      <c r="B178" s="87">
        <v>216720</v>
      </c>
      <c r="C178" s="88">
        <v>209594</v>
      </c>
      <c r="D178" s="73">
        <f t="shared" si="5"/>
        <v>3.3999064858726946</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1476</v>
      </c>
      <c r="C181" s="88">
        <v>392</v>
      </c>
      <c r="D181" s="73">
        <f t="shared" ref="D181:D184" si="6">IFERROR(((B181/C181)-1)*100,IF(B181+C181&lt;&gt;0,100,0))</f>
        <v>276.53061224489795</v>
      </c>
      <c r="E181" s="88">
        <v>7518</v>
      </c>
      <c r="F181" s="88">
        <v>5150</v>
      </c>
      <c r="G181" s="73">
        <f t="shared" ref="G181" si="7">IFERROR(((E181/F181)-1)*100,IF(E181+F181&lt;&gt;0,100,0))</f>
        <v>45.980582524271838</v>
      </c>
    </row>
    <row r="182" spans="1:7" x14ac:dyDescent="0.2">
      <c r="A182" s="66" t="s">
        <v>32</v>
      </c>
      <c r="B182" s="87">
        <v>12814</v>
      </c>
      <c r="C182" s="88">
        <v>4160</v>
      </c>
      <c r="D182" s="73">
        <f t="shared" si="6"/>
        <v>208.02884615384616</v>
      </c>
      <c r="E182" s="88">
        <v>66040</v>
      </c>
      <c r="F182" s="88">
        <v>54674</v>
      </c>
      <c r="G182" s="73">
        <f t="shared" ref="G182" si="8">IFERROR(((E182/F182)-1)*100,IF(E182+F182&lt;&gt;0,100,0))</f>
        <v>20.788674689980603</v>
      </c>
    </row>
    <row r="183" spans="1:7" x14ac:dyDescent="0.2">
      <c r="A183" s="66" t="s">
        <v>91</v>
      </c>
      <c r="B183" s="87">
        <v>273623.87912</v>
      </c>
      <c r="C183" s="88">
        <v>30302.1041</v>
      </c>
      <c r="D183" s="73">
        <f t="shared" si="6"/>
        <v>802.98640060443859</v>
      </c>
      <c r="E183" s="88">
        <v>1001092.4323400001</v>
      </c>
      <c r="F183" s="88">
        <v>552418.64904000005</v>
      </c>
      <c r="G183" s="73">
        <f t="shared" ref="G183" si="9">IFERROR(((E183/F183)-1)*100,IF(E183+F183&lt;&gt;0,100,0))</f>
        <v>81.219883521258907</v>
      </c>
    </row>
    <row r="184" spans="1:7" x14ac:dyDescent="0.2">
      <c r="A184" s="66" t="s">
        <v>92</v>
      </c>
      <c r="B184" s="87">
        <v>86560</v>
      </c>
      <c r="C184" s="88">
        <v>110858</v>
      </c>
      <c r="D184" s="73">
        <f t="shared" si="6"/>
        <v>-21.918129498998717</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2024-02-19T06:17:48Z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