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D544B29-0A78-4368-ACCE-D52A637FA1AA}" xr6:coauthVersionLast="47" xr6:coauthVersionMax="47" xr10:uidLastSave="{00000000-0000-0000-0000-000000000000}"/>
  <bookViews>
    <workbookView xWindow="780" yWindow="780"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<sst xmlns="http://schemas.openxmlformats.org/spreadsheetml/2006/main" count="265" uniqueCount="100">
  <si>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</si>
  <si>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</si>
  <si>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</si>
  <si>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</si>
  <si>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</si>
  <si>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</si>
  <si>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</si>
  <si>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</si>
  <si>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</si>
  <si>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</si>
  <si>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</si>
  <si>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</si>
  <si>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</si>
  <si>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</si>
  <si>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</si>
  <si>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</si>
  <si>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</si>
  <si>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</si>
  <si>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</si>
  <si>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</si>
  <si>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</si>
  <si>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</si>
  <si>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</si>
  <si>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</si>
  <si>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</si>
  <si>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</si>
  <si>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</si>
  <si>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</si>
  <si>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</si>
  <si>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</si>
  <si>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</si>
  <si>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</si>
  <si>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</si>
  <si>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</si>
  <si>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</si>
  <si>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</si>
  <si>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</si>
  <si>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</si>
  <si>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</si>
  <si>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</si>
  <si>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</si>
  <si>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</si>
  <si>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</si>
  <si>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</si>
  <si>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</si>
  <si>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</si>
  <si>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</si>
  <si>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</si>
  <si>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</si>
  <si>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</si>
  <si>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</si>
  <si>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</si>
  <si>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</si>
  <si>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</si>
  <si>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</si>
  <si>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</si>
  <si>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</si>
  <si>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</si>
  <si>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</si>
  <si>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</si>
  <si>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</si>
  <si>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</si>
  <si>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</si>
  <si>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</si>
  <si>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</si>
  <si>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</si>
  <si>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</si>
  <si>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</si>
  <si>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</si>
  <si>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</si>
  <si>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</si>
  <si>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</si>
  <si>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</si>
  <si>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</si>
  <si>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</si>
  <si>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</si>
  <si>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</si>
  <si>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</si>
  <si>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</si>
  <si>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</si>
  <si>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</si>
  <si>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</si>
  <si>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</si>
  <si>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</si>
  <si>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</si>
  <si>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</si>
  <si>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</si>
  <si>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</si>
  <si>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</si>
  <si>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</si>
  <si>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</si>
  <si>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</si>
  <si>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</si>
  <si>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</si>
  <si>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</si>
  <si>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</si>
  <si>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</si>
  <si>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23 February 2024</t>
  </si>
  <si>
    <t>23.02.2024</t>
  </si>
  <si>
    <t>24.02.2023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</si>
</sst>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1458405</v>
      </c>
      <c r="C11" s="54">
        <v>1479723</v>
      </c>
      <c r="D11" s="73">
        <f>IFERROR(((B11/C11)-1)*100,IF(B11+C11&lt;&gt;0,100,0))</f>
        <v>-1.4406750452618522</v>
      </c>
      <c r="E11" s="54">
        <v>11898834</v>
      </c>
      <c r="F11" s="54">
        <v>10911733</v>
      </c>
      <c r="G11" s="73">
        <f>IFERROR(((E11/F11)-1)*100,IF(E11+F11&lt;&gt;0,100,0))</f>
        <v>9.0462349106232622</v>
      </c>
    </row>
    <row r="12" spans="1:7" s="15" customFormat="1" ht="12" x14ac:dyDescent="0.2">
      <c r="A12" s="51" t="s">
        <v>9</v>
      </c>
      <c r="B12" s="54">
        <v>1217741.067</v>
      </c>
      <c r="C12" s="54">
        <v>1535159.0249999999</v>
      </c>
      <c r="D12" s="73">
        <f>IFERROR(((B12/C12)-1)*100,IF(B12+C12&lt;&gt;0,100,0))</f>
        <v>-20.676552254904013</v>
      </c>
      <c r="E12" s="54">
        <v>9410945.8880000003</v>
      </c>
      <c r="F12" s="54">
        <v>11351757.658</v>
      </c>
      <c r="G12" s="73">
        <f>IFERROR(((E12/F12)-1)*100,IF(E12+F12&lt;&gt;0,100,0))</f>
        <v>-17.097015532499839</v>
      </c>
    </row>
    <row r="13" spans="1:7" s="15" customFormat="1" ht="12" x14ac:dyDescent="0.2">
      <c r="A13" s="51" t="s">
        <v>10</v>
      </c>
      <c r="B13" s="54">
        <v>74586884.026957095</v>
      </c>
      <c r="C13" s="54">
        <v>107420444.10032301</v>
      </c>
      <c r="D13" s="73">
        <f>IFERROR(((B13/C13)-1)*100,IF(B13+C13&lt;&gt;0,100,0))</f>
        <v>-30.56546670268996</v>
      </c>
      <c r="E13" s="54">
        <v>613337464.658391</v>
      </c>
      <c r="F13" s="54">
        <v>814408961.00608599</v>
      </c>
      <c r="G13" s="73">
        <f>IFERROR(((E13/F13)-1)*100,IF(E13+F13&lt;&gt;0,100,0))</f>
        <v>-24.689253922169506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422</v>
      </c>
      <c r="C16" s="54">
        <v>375</v>
      </c>
      <c r="D16" s="73">
        <f>IFERROR(((B16/C16)-1)*100,IF(B16+C16&lt;&gt;0,100,0))</f>
        <v>12.53333333333333</v>
      </c>
      <c r="E16" s="54">
        <v>3172</v>
      </c>
      <c r="F16" s="54">
        <v>2824</v>
      </c>
      <c r="G16" s="73">
        <f>IFERROR(((E16/F16)-1)*100,IF(E16+F16&lt;&gt;0,100,0))</f>
        <v>12.322946175637384</v>
      </c>
    </row>
    <row r="17" spans="1:7" s="15" customFormat="1" ht="12" x14ac:dyDescent="0.2">
      <c r="A17" s="51" t="s">
        <v>9</v>
      </c>
      <c r="B17" s="54">
        <v>184547.992</v>
      </c>
      <c r="C17" s="54">
        <v>180518.27600000001</v>
      </c>
      <c r="D17" s="73">
        <f>IFERROR(((B17/C17)-1)*100,IF(B17+C17&lt;&gt;0,100,0))</f>
        <v>2.232303614510478</v>
      </c>
      <c r="E17" s="54">
        <v>1471265.2150000001</v>
      </c>
      <c r="F17" s="54">
        <v>1403444.2819999999</v>
      </c>
      <c r="G17" s="73">
        <f>IFERROR(((E17/F17)-1)*100,IF(E17+F17&lt;&gt;0,100,0))</f>
        <v>4.8324635234788804</v>
      </c>
    </row>
    <row r="18" spans="1:7" s="15" customFormat="1" ht="12" x14ac:dyDescent="0.2">
      <c r="A18" s="51" t="s">
        <v>10</v>
      </c>
      <c r="B18" s="54">
        <v>7236518.2450371096</v>
      </c>
      <c r="C18" s="54">
        <v>10059352.5151936</v>
      </c>
      <c r="D18" s="73">
        <f>IFERROR(((B18/C18)-1)*100,IF(B18+C18&lt;&gt;0,100,0))</f>
        <v>-28.061788926204688</v>
      </c>
      <c r="E18" s="54">
        <v>69067958.885681793</v>
      </c>
      <c r="F18" s="54">
        <v>82029211.423476607</v>
      </c>
      <c r="G18" s="73">
        <f>IFERROR(((E18/F18)-1)*100,IF(E18+F18&lt;&gt;0,100,0))</f>
        <v>-15.800776714629405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9822166.9991900008</v>
      </c>
      <c r="C24" s="53">
        <v>11497251.37951</v>
      </c>
      <c r="D24" s="52">
        <f>B24-C24</f>
        <v>-1675084.3803199995</v>
      </c>
      <c r="E24" s="54">
        <v>89736269.613340005</v>
      </c>
      <c r="F24" s="54">
        <v>113708157.94559</v>
      </c>
      <c r="G24" s="52">
        <f>E24-F24</f>
        <v>-23971888.332249999</v>
      </c>
    </row>
    <row r="25" spans="1:7" s="15" customFormat="1" ht="12" x14ac:dyDescent="0.2">
      <c r="A25" s="55" t="s">
        <v>15</v>
      </c>
      <c r="B25" s="53">
        <v>12054664.234440001</v>
      </c>
      <c r="C25" s="53">
        <v>14474785.423140001</v>
      </c>
      <c r="D25" s="52">
        <f>B25-C25</f>
        <v>-2420121.1886999998</v>
      </c>
      <c r="E25" s="54">
        <v>107944476.83638</v>
      </c>
      <c r="F25" s="54">
        <v>131179470.18990999</v>
      </c>
      <c r="G25" s="52">
        <f>E25-F25</f>
        <v>-23234993.35352999</v>
      </c>
    </row>
    <row r="26" spans="1:7" s="25" customFormat="1" ht="12" x14ac:dyDescent="0.2">
      <c r="A26" s="56" t="s">
        <v>16</v>
      </c>
      <c r="B26" s="57">
        <f>B24-B25</f>
        <v>-2232497.2352499999</v>
      </c>
      <c r="C26" s="57">
        <f>C24-C25</f>
        <v>-2977534.0436300002</v>
      </c>
      <c r="D26" s="57"/>
      <c r="E26" s="57">
        <f>E24-E25</f>
        <v>-18208207.22304</v>
      </c>
      <c r="F26" s="57">
        <f>F24-F25</f>
        <v>-17471312.24431999</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74213.391413370002</v>
      </c>
      <c r="C33" s="104">
        <v>76937.771988919994</v>
      </c>
      <c r="D33" s="73">
        <f t="shared" ref="D33:D42" si="0">IFERROR(((B33/C33)-1)*100,IF(B33+C33&lt;&gt;0,100,0))</f>
        <v>-3.541018286755615</v>
      </c>
      <c r="E33" s="51"/>
      <c r="F33" s="104">
        <v>74431.97</v>
      </c>
      <c r="G33" s="104">
        <v>72547.399999999994</v>
      </c>
    </row>
    <row r="34" spans="1:7" s="15" customFormat="1" ht="12" x14ac:dyDescent="0.2">
      <c r="A34" s="51" t="s">
        <v>23</v>
      </c>
      <c r="B34" s="104">
        <v>76723.892952120004</v>
      </c>
      <c r="C34" s="104">
        <v>79478.662348350001</v>
      </c>
      <c r="D34" s="73">
        <f t="shared" si="0"/>
        <v>-3.4660490184850068</v>
      </c>
      <c r="E34" s="51"/>
      <c r="F34" s="104">
        <v>77479.81</v>
      </c>
      <c r="G34" s="104">
        <v>75761.3</v>
      </c>
    </row>
    <row r="35" spans="1:7" s="15" customFormat="1" ht="12" x14ac:dyDescent="0.2">
      <c r="A35" s="51" t="s">
        <v>24</v>
      </c>
      <c r="B35" s="104">
        <v>72296.436972159994</v>
      </c>
      <c r="C35" s="104">
        <v>69937.104416600007</v>
      </c>
      <c r="D35" s="73">
        <f t="shared" si="0"/>
        <v>3.3735062028104057</v>
      </c>
      <c r="E35" s="51"/>
      <c r="F35" s="104">
        <v>72482.69</v>
      </c>
      <c r="G35" s="104">
        <v>70807.23</v>
      </c>
    </row>
    <row r="36" spans="1:7" s="15" customFormat="1" ht="12" x14ac:dyDescent="0.2">
      <c r="A36" s="51" t="s">
        <v>25</v>
      </c>
      <c r="B36" s="104">
        <v>67768.629352119999</v>
      </c>
      <c r="C36" s="104">
        <v>70884.683197499995</v>
      </c>
      <c r="D36" s="73">
        <f t="shared" si="0"/>
        <v>-4.3959480452187343</v>
      </c>
      <c r="E36" s="51"/>
      <c r="F36" s="104">
        <v>67973.08</v>
      </c>
      <c r="G36" s="104">
        <v>66079.460000000006</v>
      </c>
    </row>
    <row r="37" spans="1:7" s="15" customFormat="1" ht="12" x14ac:dyDescent="0.2">
      <c r="A37" s="51" t="s">
        <v>79</v>
      </c>
      <c r="B37" s="104">
        <v>50952.22280068</v>
      </c>
      <c r="C37" s="104">
        <v>65294.668317340002</v>
      </c>
      <c r="D37" s="73">
        <f t="shared" si="0"/>
        <v>-21.965722295967538</v>
      </c>
      <c r="E37" s="51"/>
      <c r="F37" s="104">
        <v>51132.27</v>
      </c>
      <c r="G37" s="104">
        <v>49167.57</v>
      </c>
    </row>
    <row r="38" spans="1:7" s="15" customFormat="1" ht="12" x14ac:dyDescent="0.2">
      <c r="A38" s="51" t="s">
        <v>26</v>
      </c>
      <c r="B38" s="104">
        <v>104523.36264357</v>
      </c>
      <c r="C38" s="104">
        <v>102807.51081238</v>
      </c>
      <c r="D38" s="73">
        <f t="shared" si="0"/>
        <v>1.6689946265904254</v>
      </c>
      <c r="E38" s="51"/>
      <c r="F38" s="104">
        <v>105096.9</v>
      </c>
      <c r="G38" s="104">
        <v>101716.68</v>
      </c>
    </row>
    <row r="39" spans="1:7" s="15" customFormat="1" ht="12" x14ac:dyDescent="0.2">
      <c r="A39" s="51" t="s">
        <v>27</v>
      </c>
      <c r="B39" s="104">
        <v>17499.69510615</v>
      </c>
      <c r="C39" s="104">
        <v>16347.89452505</v>
      </c>
      <c r="D39" s="73">
        <f t="shared" si="0"/>
        <v>7.0455591656472194</v>
      </c>
      <c r="E39" s="51"/>
      <c r="F39" s="104">
        <v>17647.57</v>
      </c>
      <c r="G39" s="104">
        <v>17116.740000000002</v>
      </c>
    </row>
    <row r="40" spans="1:7" s="15" customFormat="1" ht="12" x14ac:dyDescent="0.2">
      <c r="A40" s="51" t="s">
        <v>28</v>
      </c>
      <c r="B40" s="104">
        <v>104606.83509641</v>
      </c>
      <c r="C40" s="104">
        <v>100715.85205412</v>
      </c>
      <c r="D40" s="73">
        <f t="shared" si="0"/>
        <v>3.8633273342106644</v>
      </c>
      <c r="E40" s="51"/>
      <c r="F40" s="104">
        <v>105111.48</v>
      </c>
      <c r="G40" s="104">
        <v>102102.85</v>
      </c>
    </row>
    <row r="41" spans="1:7" s="15" customFormat="1" ht="12" x14ac:dyDescent="0.2">
      <c r="A41" s="51" t="s">
        <v>29</v>
      </c>
      <c r="B41" s="59"/>
      <c r="C41" s="59"/>
      <c r="D41" s="73">
        <f t="shared" si="0"/>
        <v>0</v>
      </c>
      <c r="E41" s="51"/>
      <c r="F41" s="59"/>
      <c r="G41" s="59"/>
    </row>
    <row r="42" spans="1:7" s="15" customFormat="1" ht="12" x14ac:dyDescent="0.2">
      <c r="A42" s="51" t="s">
        <v>78</v>
      </c>
      <c r="B42" s="104">
        <v>648.31102579000003</v>
      </c>
      <c r="C42" s="104">
        <v>1009.9434407700001</v>
      </c>
      <c r="D42" s="73">
        <f t="shared" si="0"/>
        <v>-35.807194777589189</v>
      </c>
      <c r="E42" s="51"/>
      <c r="F42" s="104">
        <v>653.28</v>
      </c>
      <c r="G42" s="104">
        <v>632.4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18503.540779674699</v>
      </c>
      <c r="D48" s="59"/>
      <c r="E48" s="105">
        <v>22228.997259704</v>
      </c>
      <c r="F48" s="59"/>
      <c r="G48" s="73">
        <f>IFERROR(((C48/E48)-1)*100,IF(C48+E48&lt;&gt;0,100,0))</f>
        <v>-16.759444596192775</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1037</v>
      </c>
      <c r="D54" s="62"/>
      <c r="E54" s="106">
        <v>215445</v>
      </c>
      <c r="F54" s="106">
        <v>18308138.443700001</v>
      </c>
      <c r="G54" s="106">
        <v>7428034.7999999998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5598</v>
      </c>
      <c r="C68" s="53">
        <v>7626</v>
      </c>
      <c r="D68" s="73">
        <f>IFERROR(((B68/C68)-1)*100,IF(B68+C68&lt;&gt;0,100,0))</f>
        <v>-26.593233674272231</v>
      </c>
      <c r="E68" s="53">
        <v>40609</v>
      </c>
      <c r="F68" s="53">
        <v>49728</v>
      </c>
      <c r="G68" s="73">
        <f>IFERROR(((E68/F68)-1)*100,IF(E68+F68&lt;&gt;0,100,0))</f>
        <v>-18.337757400257402</v>
      </c>
    </row>
    <row r="69" spans="1:7" s="15" customFormat="1" ht="12" x14ac:dyDescent="0.2">
      <c r="A69" s="66" t="s">
        <v>54</v>
      </c>
      <c r="B69" s="54">
        <v>240918839.67399999</v>
      </c>
      <c r="C69" s="53">
        <v>276023992.89099997</v>
      </c>
      <c r="D69" s="73">
        <f>IFERROR(((B69/C69)-1)*100,IF(B69+C69&lt;&gt;0,100,0))</f>
        <v>-12.718152813209526</v>
      </c>
      <c r="E69" s="53">
        <v>1643838653.6400001</v>
      </c>
      <c r="F69" s="53">
        <v>1866870722.954</v>
      </c>
      <c r="G69" s="73">
        <f>IFERROR(((E69/F69)-1)*100,IF(E69+F69&lt;&gt;0,100,0))</f>
        <v>-11.946840591141218</v>
      </c>
    </row>
    <row r="70" spans="1:7" s="15" customFormat="1" ht="12" x14ac:dyDescent="0.2">
      <c r="A70" s="66" t="s">
        <v>55</v>
      </c>
      <c r="B70" s="54">
        <v>215418298.61436999</v>
      </c>
      <c r="C70" s="53">
        <v>250693050.29903999</v>
      </c>
      <c r="D70" s="73">
        <f>IFERROR(((B70/C70)-1)*100,IF(B70+C70&lt;&gt;0,100,0))</f>
        <v>-14.070893326557076</v>
      </c>
      <c r="E70" s="53">
        <v>1483798292.20772</v>
      </c>
      <c r="F70" s="53">
        <v>1748621900.8840401</v>
      </c>
      <c r="G70" s="73">
        <f>IFERROR(((E70/F70)-1)*100,IF(E70+F70&lt;&gt;0,100,0))</f>
        <v>-15.144703868940157</v>
      </c>
    </row>
    <row r="71" spans="1:7" s="15" customFormat="1" ht="12" x14ac:dyDescent="0.2">
      <c r="A71" s="66" t="s">
        <v>93</v>
      </c>
      <c r="B71" s="73">
        <f>IFERROR(B69/B68/1000,)</f>
        <v>43.036591581636294</v>
      </c>
      <c r="C71" s="73">
        <f>IFERROR(C69/C68/1000,)</f>
        <v>36.195121019013897</v>
      </c>
      <c r="D71" s="73">
        <f>IFERROR(((B71/C71)-1)*100,IF(B71+C71&lt;&gt;0,100,0))</f>
        <v>18.901637485970713</v>
      </c>
      <c r="E71" s="73">
        <f>IFERROR(E69/E68/1000,)</f>
        <v>40.479663464749194</v>
      </c>
      <c r="F71" s="73">
        <f>IFERROR(F69/F68/1000,)</f>
        <v>37.541640986044079</v>
      </c>
      <c r="G71" s="73">
        <f>IFERROR(((E71/F71)-1)*100,IF(E71+F71&lt;&gt;0,100,0))</f>
        <v>7.8260363733096083</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2703</v>
      </c>
      <c r="C74" s="53">
        <v>2919</v>
      </c>
      <c r="D74" s="73">
        <f>IFERROR(((B74/C74)-1)*100,IF(B74+C74&lt;&gt;0,100,0))</f>
        <v>-7.3997944501541628</v>
      </c>
      <c r="E74" s="53">
        <v>20077</v>
      </c>
      <c r="F74" s="53">
        <v>20855</v>
      </c>
      <c r="G74" s="73">
        <f>IFERROR(((E74/F74)-1)*100,IF(E74+F74&lt;&gt;0,100,0))</f>
        <v>-3.730520258930714</v>
      </c>
    </row>
    <row r="75" spans="1:7" s="15" customFormat="1" ht="12" x14ac:dyDescent="0.2">
      <c r="A75" s="66" t="s">
        <v>54</v>
      </c>
      <c r="B75" s="54">
        <v>666152567.60000002</v>
      </c>
      <c r="C75" s="53">
        <v>585211238.96599996</v>
      </c>
      <c r="D75" s="73">
        <f>IFERROR(((B75/C75)-1)*100,IF(B75+C75&lt;&gt;0,100,0))</f>
        <v>13.831130238888424</v>
      </c>
      <c r="E75" s="53">
        <v>4942986485.0310001</v>
      </c>
      <c r="F75" s="53">
        <v>4582458023.7259998</v>
      </c>
      <c r="G75" s="73">
        <f>IFERROR(((E75/F75)-1)*100,IF(E75+F75&lt;&gt;0,100,0))</f>
        <v>7.8675780430140119</v>
      </c>
    </row>
    <row r="76" spans="1:7" s="15" customFormat="1" ht="12" x14ac:dyDescent="0.2">
      <c r="A76" s="66" t="s">
        <v>55</v>
      </c>
      <c r="B76" s="54">
        <v>581741277.45787001</v>
      </c>
      <c r="C76" s="53">
        <v>524794465.04787999</v>
      </c>
      <c r="D76" s="73">
        <f>IFERROR(((B76/C76)-1)*100,IF(B76+C76&lt;&gt;0,100,0))</f>
        <v>10.851260103285277</v>
      </c>
      <c r="E76" s="53">
        <v>4394035613.0660801</v>
      </c>
      <c r="F76" s="53">
        <v>4312465530.3081703</v>
      </c>
      <c r="G76" s="73">
        <f>IFERROR(((E76/F76)-1)*100,IF(E76+F76&lt;&gt;0,100,0))</f>
        <v>1.8914952985625622</v>
      </c>
    </row>
    <row r="77" spans="1:7" s="15" customFormat="1" ht="12" x14ac:dyDescent="0.2">
      <c r="A77" s="66" t="s">
        <v>93</v>
      </c>
      <c r="B77" s="73">
        <f>IFERROR(B75/B74/1000,)</f>
        <v>246.44934058453572</v>
      </c>
      <c r="C77" s="73">
        <f>IFERROR(C75/C74/1000,)</f>
        <v>200.4834665865022</v>
      </c>
      <c r="D77" s="73">
        <f>IFERROR(((B77/C77)-1)*100,IF(B77+C77&lt;&gt;0,100,0))</f>
        <v>22.927513565414493</v>
      </c>
      <c r="E77" s="73">
        <f>IFERROR(E75/E74/1000,)</f>
        <v>246.20144867415453</v>
      </c>
      <c r="F77" s="73">
        <f>IFERROR(F75/F74/1000,)</f>
        <v>219.72946649369456</v>
      </c>
      <c r="G77" s="73">
        <f>IFERROR(((E77/F77)-1)*100,IF(E77+F77&lt;&gt;0,100,0))</f>
        <v>12.047533998458793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897</v>
      </c>
      <c r="C80" s="53">
        <v>140</v>
      </c>
      <c r="D80" s="73">
        <f>IFERROR(((B80/C80)-1)*100,IF(B80+C80&lt;&gt;0,100,0))</f>
        <v>540.71428571428578</v>
      </c>
      <c r="E80" s="53">
        <v>2198</v>
      </c>
      <c r="F80" s="53">
        <v>1514</v>
      </c>
      <c r="G80" s="73">
        <f>IFERROR(((E80/F80)-1)*100,IF(E80+F80&lt;&gt;0,100,0))</f>
        <v>45.17833553500661</v>
      </c>
    </row>
    <row r="81" spans="1:7" s="15" customFormat="1" ht="12" x14ac:dyDescent="0.2">
      <c r="A81" s="66" t="s">
        <v>54</v>
      </c>
      <c r="B81" s="54">
        <v>14045661.389</v>
      </c>
      <c r="C81" s="53">
        <v>12154264.312999999</v>
      </c>
      <c r="D81" s="73">
        <f>IFERROR(((B81/C81)-1)*100,IF(B81+C81&lt;&gt;0,100,0))</f>
        <v>15.561592436137772</v>
      </c>
      <c r="E81" s="53">
        <v>164728363.965</v>
      </c>
      <c r="F81" s="53">
        <v>182422123.04800001</v>
      </c>
      <c r="G81" s="73">
        <f>IFERROR(((E81/F81)-1)*100,IF(E81+F81&lt;&gt;0,100,0))</f>
        <v>-9.6993493921481821</v>
      </c>
    </row>
    <row r="82" spans="1:7" s="15" customFormat="1" ht="12" x14ac:dyDescent="0.2">
      <c r="A82" s="66" t="s">
        <v>55</v>
      </c>
      <c r="B82" s="54">
        <v>4045599.0471208501</v>
      </c>
      <c r="C82" s="53">
        <v>-3139174.2246397701</v>
      </c>
      <c r="D82" s="73">
        <f>IFERROR(((B82/C82)-1)*100,IF(B82+C82&lt;&gt;0,100,0))</f>
        <v>-228.87462617928111</v>
      </c>
      <c r="E82" s="53">
        <v>53690570.200204097</v>
      </c>
      <c r="F82" s="53">
        <v>57877946.176017597</v>
      </c>
      <c r="G82" s="73">
        <f>IFERROR(((E82/F82)-1)*100,IF(E82+F82&lt;&gt;0,100,0))</f>
        <v>-7.234838574055324</v>
      </c>
    </row>
    <row r="83" spans="1:7" x14ac:dyDescent="0.2">
      <c r="A83" s="66" t="s">
        <v>93</v>
      </c>
      <c r="B83" s="73">
        <f>IFERROR(B81/B80/1000,)</f>
        <v>15.658485383500558</v>
      </c>
      <c r="C83" s="73">
        <f>IFERROR(C81/C80/1000,)</f>
        <v>86.816173664285714</v>
      </c>
      <c r="D83" s="73">
        <f>IFERROR(((B83/C83)-1)*100,IF(B83+C83&lt;&gt;0,100,0))</f>
        <v>-81.963631057904919</v>
      </c>
      <c r="E83" s="73">
        <f>IFERROR(E81/E80/1000,)</f>
        <v>74.944660584622383</v>
      </c>
      <c r="F83" s="73">
        <f>IFERROR(F81/F80/1000,)</f>
        <v>120.49017374372524</v>
      </c>
      <c r="G83" s="73">
        <f>IFERROR(((E83/F83)-1)*100,IF(E83+F83&lt;&gt;0,100,0))</f>
        <v>-37.800188798777235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9198</v>
      </c>
      <c r="C86" s="51">
        <f>C68+C74+C80</f>
        <v>10685</v>
      </c>
      <c r="D86" s="73">
        <f>IFERROR(((B86/C86)-1)*100,IF(B86+C86&lt;&gt;0,100,0))</f>
        <v>-13.916705662143192</v>
      </c>
      <c r="E86" s="51">
        <f>E68+E74+E80</f>
        <v>62884</v>
      </c>
      <c r="F86" s="51">
        <f>F68+F74+F80</f>
        <v>72097</v>
      </c>
      <c r="G86" s="73">
        <f>IFERROR(((E86/F86)-1)*100,IF(E86+F86&lt;&gt;0,100,0))</f>
        <v>-12.778617695604533</v>
      </c>
    </row>
    <row r="87" spans="1:7" s="15" customFormat="1" ht="12" x14ac:dyDescent="0.2">
      <c r="A87" s="66" t="s">
        <v>54</v>
      </c>
      <c r="B87" s="51">
        <f t="shared" ref="B87:C87" si="1">B69+B75+B81</f>
        <v>921117068.66300011</v>
      </c>
      <c r="C87" s="51">
        <f t="shared" si="1"/>
        <v>873389496.16999984</v>
      </c>
      <c r="D87" s="73">
        <f>IFERROR(((B87/C87)-1)*100,IF(B87+C87&lt;&gt;0,100,0))</f>
        <v>5.4646377935956281</v>
      </c>
      <c r="E87" s="51">
        <f t="shared" ref="E87:F87" si="2">E69+E75+E81</f>
        <v>6751553502.6360006</v>
      </c>
      <c r="F87" s="51">
        <f t="shared" si="2"/>
        <v>6631750869.7280006</v>
      </c>
      <c r="G87" s="73">
        <f>IFERROR(((E87/F87)-1)*100,IF(E87+F87&lt;&gt;0,100,0))</f>
        <v>1.8065008059163334</v>
      </c>
    </row>
    <row r="88" spans="1:7" s="15" customFormat="1" ht="12" x14ac:dyDescent="0.2">
      <c r="A88" s="66" t="s">
        <v>55</v>
      </c>
      <c r="B88" s="51">
        <f t="shared" ref="B88:C88" si="3">B70+B76+B82</f>
        <v>801205175.1193608</v>
      </c>
      <c r="C88" s="51">
        <f t="shared" si="3"/>
        <v>772348341.12228024</v>
      </c>
      <c r="D88" s="73">
        <f>IFERROR(((B88/C88)-1)*100,IF(B88+C88&lt;&gt;0,100,0))</f>
        <v>3.7362459994604746</v>
      </c>
      <c r="E88" s="51">
        <f t="shared" ref="E88:F88" si="4">E70+E76+E82</f>
        <v>5931524475.4740038</v>
      </c>
      <c r="F88" s="51">
        <f t="shared" si="4"/>
        <v>6118965377.368228</v>
      </c>
      <c r="G88" s="73">
        <f>IFERROR(((E88/F88)-1)*100,IF(E88+F88&lt;&gt;0,100,0))</f>
        <v>-3.0632777003036904</v>
      </c>
    </row>
    <row r="89" spans="1:7" x14ac:dyDescent="0.2">
      <c r="A89" s="66" t="s">
        <v>94</v>
      </c>
      <c r="B89" s="73">
        <f>IFERROR((B75/B87)*100,IF(B75+B87&lt;&gt;0,100,0))</f>
        <v>72.320076379316191</v>
      </c>
      <c r="C89" s="73">
        <f>IFERROR((C75/C87)*100,IF(C75+C87&lt;&gt;0,100,0))</f>
        <v>67.004611520092311</v>
      </c>
      <c r="D89" s="73">
        <f>IFERROR(((B89/C89)-1)*100,IF(B89+C89&lt;&gt;0,100,0))</f>
        <v>7.932983624015133</v>
      </c>
      <c r="E89" s="73">
        <f>IFERROR((E75/E87)*100,IF(E75+E87&lt;&gt;0,100,0))</f>
        <v>73.212579639650571</v>
      </c>
      <c r="F89" s="73">
        <f>IFERROR((F75/F87)*100,IF(F75+F87&lt;&gt;0,100,0))</f>
        <v>69.09876612892046</v>
      </c>
      <c r="G89" s="73">
        <f>IFERROR(((E89/F89)-1)*100,IF(E89+F89&lt;&gt;0,100,0))</f>
        <v>5.9535267287621263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116043375.433</v>
      </c>
      <c r="C97" s="107">
        <v>115060658.63500001</v>
      </c>
      <c r="D97" s="52">
        <f>B97-C97</f>
        <v>982716.79799999297</v>
      </c>
      <c r="E97" s="107">
        <v>808000856.68799996</v>
      </c>
      <c r="F97" s="107">
        <v>826299785.00300002</v>
      </c>
      <c r="G97" s="68">
        <f>E97-F97</f>
        <v>-18298928.315000057</v>
      </c>
    </row>
    <row r="98" spans="1:7" s="15" customFormat="1" ht="13.5" x14ac:dyDescent="0.2">
      <c r="A98" s="66" t="s">
        <v>88</v>
      </c>
      <c r="B98" s="53">
        <v>116357043.07099999</v>
      </c>
      <c r="C98" s="107">
        <v>116280331.08400001</v>
      </c>
      <c r="D98" s="52">
        <f>B98-C98</f>
        <v>76711.986999988556</v>
      </c>
      <c r="E98" s="107">
        <v>796107602.10699999</v>
      </c>
      <c r="F98" s="107">
        <v>834772575.18200004</v>
      </c>
      <c r="G98" s="68">
        <f>E98-F98</f>
        <v>-38664973.075000048</v>
      </c>
    </row>
    <row r="99" spans="1:7" s="15" customFormat="1" ht="12" x14ac:dyDescent="0.2">
      <c r="A99" s="69" t="s">
        <v>16</v>
      </c>
      <c r="B99" s="52">
        <f>B97-B98</f>
        <v>-313667.63799999654</v>
      </c>
      <c r="C99" s="52">
        <f>C97-C98</f>
        <v>-1219672.449000001</v>
      </c>
      <c r="D99" s="70"/>
      <c r="E99" s="52">
        <f>E97-E98</f>
        <v>11893254.58099997</v>
      </c>
      <c r="F99" s="70">
        <f>F97-F98</f>
        <v>-8472790.17900002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938.91777076021197</v>
      </c>
      <c r="C111" s="108">
        <v>873.88949158126695</v>
      </c>
      <c r="D111" s="73">
        <f>IFERROR(((B111/C111)-1)*100,IF(B111+C111&lt;&gt;0,100,0))</f>
        <v>7.4412474123334515</v>
      </c>
      <c r="E111" s="72"/>
      <c r="F111" s="109">
        <v>948.94271399715501</v>
      </c>
      <c r="G111" s="109">
        <v>938.68985152042001</v>
      </c>
    </row>
    <row r="112" spans="1:7" s="15" customFormat="1" ht="12" x14ac:dyDescent="0.2">
      <c r="A112" s="66" t="s">
        <v>50</v>
      </c>
      <c r="B112" s="109">
        <v>925.27334582667504</v>
      </c>
      <c r="C112" s="108">
        <v>861.45744070664102</v>
      </c>
      <c r="D112" s="73">
        <f>IFERROR(((B112/C112)-1)*100,IF(B112+C112&lt;&gt;0,100,0))</f>
        <v>7.407899926859618</v>
      </c>
      <c r="E112" s="72"/>
      <c r="F112" s="109">
        <v>934.96801260141899</v>
      </c>
      <c r="G112" s="109">
        <v>924.98675550673499</v>
      </c>
    </row>
    <row r="113" spans="1:7" s="15" customFormat="1" ht="12" x14ac:dyDescent="0.2">
      <c r="A113" s="66" t="s">
        <v>51</v>
      </c>
      <c r="B113" s="109">
        <v>1010.28503486579</v>
      </c>
      <c r="C113" s="108">
        <v>936.74559380827998</v>
      </c>
      <c r="D113" s="73">
        <f>IFERROR(((B113/C113)-1)*100,IF(B113+C113&lt;&gt;0,100,0))</f>
        <v>7.8505243626009413</v>
      </c>
      <c r="E113" s="72"/>
      <c r="F113" s="109">
        <v>1023.37069849944</v>
      </c>
      <c r="G113" s="109">
        <v>1010.28503486579</v>
      </c>
    </row>
    <row r="114" spans="1:7" s="25" customFormat="1" ht="12" x14ac:dyDescent="0.2">
      <c r="A114" s="69" t="s">
        <v>52</v>
      </c>
      <c r="B114" s="73"/>
      <c r="C114" s="72"/>
      <c r="D114" s="74"/>
      <c r="E114" s="72"/>
      <c r="F114" s="58"/>
      <c r="G114" s="58"/>
    </row>
    <row r="115" spans="1:7" s="15" customFormat="1" ht="12" x14ac:dyDescent="0.2">
      <c r="A115" s="66" t="s">
        <v>56</v>
      </c>
      <c r="B115" s="109">
        <v>714.99709711521598</v>
      </c>
      <c r="C115" s="108">
        <v>656.41519489538302</v>
      </c>
      <c r="D115" s="73">
        <f>IFERROR(((B115/C115)-1)*100,IF(B115+C115&lt;&gt;0,100,0))</f>
        <v>8.9245195229171301</v>
      </c>
      <c r="E115" s="72"/>
      <c r="F115" s="109">
        <v>716.54638845624697</v>
      </c>
      <c r="G115" s="109">
        <v>714.27815041110898</v>
      </c>
    </row>
    <row r="116" spans="1:7" s="15" customFormat="1" ht="12" x14ac:dyDescent="0.2">
      <c r="A116" s="66" t="s">
        <v>57</v>
      </c>
      <c r="B116" s="109">
        <v>936.11951115574504</v>
      </c>
      <c r="C116" s="108">
        <v>862.07851457325705</v>
      </c>
      <c r="D116" s="73">
        <f>IFERROR(((B116/C116)-1)*100,IF(B116+C116&lt;&gt;0,100,0))</f>
        <v>8.5886604677927192</v>
      </c>
      <c r="E116" s="72"/>
      <c r="F116" s="109">
        <v>940.70538182100802</v>
      </c>
      <c r="G116" s="109">
        <v>934.500094598499</v>
      </c>
    </row>
    <row r="117" spans="1:7" s="15" customFormat="1" ht="12" x14ac:dyDescent="0.2">
      <c r="A117" s="66" t="s">
        <v>59</v>
      </c>
      <c r="B117" s="109">
        <v>1082.7691244047401</v>
      </c>
      <c r="C117" s="108">
        <v>990.61884176153706</v>
      </c>
      <c r="D117" s="73">
        <f>IFERROR(((B117/C117)-1)*100,IF(B117+C117&lt;&gt;0,100,0))</f>
        <v>9.302294561583313</v>
      </c>
      <c r="E117" s="72"/>
      <c r="F117" s="109">
        <v>1091.0232571143699</v>
      </c>
      <c r="G117" s="109">
        <v>1081.5782547661499</v>
      </c>
    </row>
    <row r="118" spans="1:7" s="15" customFormat="1" ht="12" x14ac:dyDescent="0.2">
      <c r="A118" s="66" t="s">
        <v>58</v>
      </c>
      <c r="B118" s="109">
        <v>981.03749321968996</v>
      </c>
      <c r="C118" s="108">
        <v>935.68470466345104</v>
      </c>
      <c r="D118" s="73">
        <f>IFERROR(((B118/C118)-1)*100,IF(B118+C118&lt;&gt;0,100,0))</f>
        <v>4.8470161294932756</v>
      </c>
      <c r="E118" s="72"/>
      <c r="F118" s="109">
        <v>999.298509248394</v>
      </c>
      <c r="G118" s="109">
        <v>981.03749321968996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116</v>
      </c>
      <c r="C127" s="53">
        <v>282</v>
      </c>
      <c r="D127" s="73">
        <f>IFERROR(((B127/C127)-1)*100,IF(B127+C127&lt;&gt;0,100,0))</f>
        <v>-58.865248226950364</v>
      </c>
      <c r="E127" s="53">
        <v>3212</v>
      </c>
      <c r="F127" s="53">
        <v>2745</v>
      </c>
      <c r="G127" s="73">
        <f>IFERROR(((E127/F127)-1)*100,IF(E127+F127&lt;&gt;0,100,0))</f>
        <v>17.012750455373403</v>
      </c>
    </row>
    <row r="128" spans="1:7" s="15" customFormat="1" ht="12" x14ac:dyDescent="0.2">
      <c r="A128" s="66" t="s">
        <v>74</v>
      </c>
      <c r="B128" s="54">
        <v>5</v>
      </c>
      <c r="C128" s="53">
        <v>6</v>
      </c>
      <c r="D128" s="73">
        <f>IFERROR(((B128/C128)-1)*100,IF(B128+C128&lt;&gt;0,100,0))</f>
        <v>-16.666666666666664</v>
      </c>
      <c r="E128" s="53">
        <v>82</v>
      </c>
      <c r="F128" s="53">
        <v>81</v>
      </c>
      <c r="G128" s="73">
        <f>IFERROR(((E128/F128)-1)*100,IF(E128+F128&lt;&gt;0,100,0))</f>
        <v>1.2345679012345734</v>
      </c>
    </row>
    <row r="129" spans="1:7" s="25" customFormat="1" ht="12" x14ac:dyDescent="0.2">
      <c r="A129" s="69" t="s">
        <v>34</v>
      </c>
      <c r="B129" s="70">
        <f>SUM(B126:B128)</f>
        <v>121</v>
      </c>
      <c r="C129" s="70">
        <f>SUM(C126:C128)</f>
        <v>288</v>
      </c>
      <c r="D129" s="73">
        <f>IFERROR(((B129/C129)-1)*100,IF(B129+C129&lt;&gt;0,100,0))</f>
        <v>-57.986111111111114</v>
      </c>
      <c r="E129" s="70">
        <f>SUM(E126:E128)</f>
        <v>3294</v>
      </c>
      <c r="F129" s="70">
        <f>SUM(F126:F128)</f>
        <v>2826</v>
      </c>
      <c r="G129" s="73">
        <f>IFERROR(((E129/F129)-1)*100,IF(E129+F129&lt;&gt;0,100,0))</f>
        <v>16.560509554140125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78</v>
      </c>
      <c r="D132" s="73">
        <f>IFERROR(((B132/C132)-1)*100,IF(B132+C132&lt;&gt;0,100,0))</f>
        <v>-100</v>
      </c>
      <c r="E132" s="53">
        <v>371</v>
      </c>
      <c r="F132" s="53">
        <v>236</v>
      </c>
      <c r="G132" s="73">
        <f>IFERROR(((E132/F132)-1)*100,IF(E132+F132&lt;&gt;0,100,0))</f>
        <v>57.203389830508478</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78</v>
      </c>
      <c r="D134" s="73">
        <f>IFERROR(((B134/C134)-1)*100,IF(B134+C134&lt;&gt;0,100,0))</f>
        <v>-100</v>
      </c>
      <c r="E134" s="70">
        <f>SUM(E132:E133)</f>
        <v>371</v>
      </c>
      <c r="F134" s="70">
        <f>SUM(F132:F133)</f>
        <v>236</v>
      </c>
      <c r="G134" s="73">
        <f>IFERROR(((E134/F134)-1)*100,IF(E134+F134&lt;&gt;0,100,0))</f>
        <v>57.203389830508478</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47675</v>
      </c>
      <c r="C138" s="53">
        <v>69946</v>
      </c>
      <c r="D138" s="73">
        <f>IFERROR(((B138/C138)-1)*100,IF(B138+C138&lt;&gt;0,100,0))</f>
        <v>-31.840276784948387</v>
      </c>
      <c r="E138" s="53">
        <v>3141732</v>
      </c>
      <c r="F138" s="53">
        <v>3259359</v>
      </c>
      <c r="G138" s="73">
        <f>IFERROR(((E138/F138)-1)*100,IF(E138+F138&lt;&gt;0,100,0))</f>
        <v>-3.6088997867372075</v>
      </c>
    </row>
    <row r="139" spans="1:7" s="15" customFormat="1" ht="12" x14ac:dyDescent="0.2">
      <c r="A139" s="66" t="s">
        <v>74</v>
      </c>
      <c r="B139" s="54">
        <v>11</v>
      </c>
      <c r="C139" s="53">
        <v>18</v>
      </c>
      <c r="D139" s="73">
        <f>IFERROR(((B139/C139)-1)*100,IF(B139+C139&lt;&gt;0,100,0))</f>
        <v>-38.888888888888886</v>
      </c>
      <c r="E139" s="53">
        <v>3233</v>
      </c>
      <c r="F139" s="53">
        <v>3728</v>
      </c>
      <c r="G139" s="73">
        <f>IFERROR(((E139/F139)-1)*100,IF(E139+F139&lt;&gt;0,100,0))</f>
        <v>-13.277896995708149</v>
      </c>
    </row>
    <row r="140" spans="1:7" s="15" customFormat="1" ht="12" x14ac:dyDescent="0.2">
      <c r="A140" s="69" t="s">
        <v>34</v>
      </c>
      <c r="B140" s="70">
        <f>SUM(B137:B139)</f>
        <v>47686</v>
      </c>
      <c r="C140" s="70">
        <f>SUM(C137:C139)</f>
        <v>69964</v>
      </c>
      <c r="D140" s="73">
        <f>IFERROR(((B140/C140)-1)*100,IF(B140+C140&lt;&gt;0,100,0))</f>
        <v>-31.842090217826314</v>
      </c>
      <c r="E140" s="70">
        <f>SUM(E137:E139)</f>
        <v>3144965</v>
      </c>
      <c r="F140" s="70">
        <f>SUM(F137:F139)</f>
        <v>3263087</v>
      </c>
      <c r="G140" s="73">
        <f>IFERROR(((E140/F140)-1)*100,IF(E140+F140&lt;&gt;0,100,0))</f>
        <v>-3.6199463881900762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17430</v>
      </c>
      <c r="D143" s="73">
        <f>IFERROR(((B143/C143)-1)*100,)</f>
        <v>-100</v>
      </c>
      <c r="E143" s="53">
        <v>236240</v>
      </c>
      <c r="F143" s="53">
        <v>109355</v>
      </c>
      <c r="G143" s="73">
        <f>IFERROR(((E143/F143)-1)*100,)</f>
        <v>116.03035983722738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17430</v>
      </c>
      <c r="D145" s="73">
        <f>IFERROR(((B145/C145)-1)*100,)</f>
        <v>-100</v>
      </c>
      <c r="E145" s="70">
        <f>SUM(E143:E144)</f>
        <v>236240</v>
      </c>
      <c r="F145" s="70">
        <f>SUM(F143:F144)</f>
        <v>109355</v>
      </c>
      <c r="G145" s="73">
        <f>IFERROR(((E145/F145)-1)*100,)</f>
        <v>116.03035983722738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4256767.3942600004</v>
      </c>
      <c r="C149" s="53">
        <v>6254239.4704600004</v>
      </c>
      <c r="D149" s="73">
        <f>IFERROR(((B149/C149)-1)*100,IF(B149+C149&lt;&gt;0,100,0))</f>
        <v>-31.937889261107642</v>
      </c>
      <c r="E149" s="53">
        <v>274496080.14380997</v>
      </c>
      <c r="F149" s="53">
        <v>287602736.15987998</v>
      </c>
      <c r="G149" s="73">
        <f>IFERROR(((E149/F149)-1)*100,IF(E149+F149&lt;&gt;0,100,0))</f>
        <v>-4.5572083878868019</v>
      </c>
    </row>
    <row r="150" spans="1:7" x14ac:dyDescent="0.2">
      <c r="A150" s="66" t="s">
        <v>74</v>
      </c>
      <c r="B150" s="54">
        <v>86399.31</v>
      </c>
      <c r="C150" s="53">
        <v>156146.79999999999</v>
      </c>
      <c r="D150" s="73">
        <f>IFERROR(((B150/C150)-1)*100,IF(B150+C150&lt;&gt;0,100,0))</f>
        <v>-44.667895851852222</v>
      </c>
      <c r="E150" s="53">
        <v>23033582.289999999</v>
      </c>
      <c r="F150" s="53">
        <v>24526880.379999999</v>
      </c>
      <c r="G150" s="73">
        <f>IFERROR(((E150/F150)-1)*100,IF(E150+F150&lt;&gt;0,100,0))</f>
        <v>-6.0884142902155709</v>
      </c>
    </row>
    <row r="151" spans="1:7" s="15" customFormat="1" ht="12" x14ac:dyDescent="0.2">
      <c r="A151" s="69" t="s">
        <v>34</v>
      </c>
      <c r="B151" s="70">
        <f>SUM(B148:B150)</f>
        <v>4343166.70426</v>
      </c>
      <c r="C151" s="70">
        <f>SUM(C148:C150)</f>
        <v>6410386.2704600003</v>
      </c>
      <c r="D151" s="73">
        <f>IFERROR(((B151/C151)-1)*100,IF(B151+C151&lt;&gt;0,100,0))</f>
        <v>-32.247971947120426</v>
      </c>
      <c r="E151" s="70">
        <f>SUM(E148:E150)</f>
        <v>297529662.43381</v>
      </c>
      <c r="F151" s="70">
        <f>SUM(F148:F150)</f>
        <v>312129616.53987998</v>
      </c>
      <c r="G151" s="73">
        <f>IFERROR(((E151/F151)-1)*100,IF(E151+F151&lt;&gt;0,100,0))</f>
        <v>-4.6775292482392761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26422.07</v>
      </c>
      <c r="D154" s="73">
        <f>IFERROR(((B154/C154)-1)*100,IF(B154+C154&lt;&gt;0,100,0))</f>
        <v>-100</v>
      </c>
      <c r="E154" s="53">
        <v>96632.012000000002</v>
      </c>
      <c r="F154" s="53">
        <v>177492.74549999999</v>
      </c>
      <c r="G154" s="73">
        <f>IFERROR(((E154/F154)-1)*100,IF(E154+F154&lt;&gt;0,100,0))</f>
        <v>-45.557204759109425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26422.07</v>
      </c>
      <c r="D156" s="73">
        <f>IFERROR(((B156/C156)-1)*100,IF(B156+C156&lt;&gt;0,100,0))</f>
        <v>-100</v>
      </c>
      <c r="E156" s="70">
        <f>SUM(E154:E155)</f>
        <v>96632.012000000002</v>
      </c>
      <c r="F156" s="70">
        <f>SUM(F154:F155)</f>
        <v>177492.74549999999</v>
      </c>
      <c r="G156" s="73">
        <f>IFERROR(((E156/F156)-1)*100,IF(E156+F156&lt;&gt;0,100,0))</f>
        <v>-45.557204759109425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1428435</v>
      </c>
      <c r="C160" s="53">
        <v>1301456</v>
      </c>
      <c r="D160" s="73">
        <f>IFERROR(((B160/C160)-1)*100,IF(B160+C160&lt;&gt;0,100,0))</f>
        <v>9.7566878941738988</v>
      </c>
      <c r="E160" s="65"/>
      <c r="F160" s="65"/>
      <c r="G160" s="52"/>
    </row>
    <row r="161" spans="1:7" s="15" customFormat="1" ht="12" x14ac:dyDescent="0.2">
      <c r="A161" s="66" t="s">
        <v>74</v>
      </c>
      <c r="B161" s="54">
        <v>1413</v>
      </c>
      <c r="C161" s="53">
        <v>1590</v>
      </c>
      <c r="D161" s="73">
        <f>IFERROR(((B161/C161)-1)*100,IF(B161+C161&lt;&gt;0,100,0))</f>
        <v>-11.13207547169811</v>
      </c>
      <c r="E161" s="65"/>
      <c r="F161" s="65"/>
      <c r="G161" s="52"/>
    </row>
    <row r="162" spans="1:7" s="25" customFormat="1" ht="12" x14ac:dyDescent="0.2">
      <c r="A162" s="69" t="s">
        <v>34</v>
      </c>
      <c r="B162" s="70">
        <f>SUM(B159:B161)</f>
        <v>1429848</v>
      </c>
      <c r="C162" s="70">
        <f>SUM(C159:C161)</f>
        <v>1303461</v>
      </c>
      <c r="D162" s="73">
        <f>IFERROR(((B162/C162)-1)*100,IF(B162+C162&lt;&gt;0,100,0))</f>
        <v>9.6962624888661697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123839</v>
      </c>
      <c r="C165" s="53">
        <v>126027</v>
      </c>
      <c r="D165" s="73">
        <f>IFERROR(((B165/C165)-1)*100,IF(B165+C165&lt;&gt;0,100,0))</f>
        <v>-1.7361359073849281</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123839</v>
      </c>
      <c r="C167" s="70">
        <f>SUM(C165:C166)</f>
        <v>126027</v>
      </c>
      <c r="D167" s="73">
        <f>IFERROR(((B167/C167)-1)*100,IF(B167+C167&lt;&gt;0,100,0))</f>
        <v>-1.7361359073849281</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43754</v>
      </c>
      <c r="C175" s="88">
        <v>31590</v>
      </c>
      <c r="D175" s="73">
        <f>IFERROR(((B175/C175)-1)*100,IF(B175+C175&lt;&gt;0,100,0))</f>
        <v>38.505856283634053</v>
      </c>
      <c r="E175" s="88">
        <v>268764</v>
      </c>
      <c r="F175" s="88">
        <v>192694</v>
      </c>
      <c r="G175" s="73">
        <f>IFERROR(((E175/F175)-1)*100,IF(E175+F175&lt;&gt;0,100,0))</f>
        <v>39.4770984047246</v>
      </c>
    </row>
    <row r="176" spans="1:7" x14ac:dyDescent="0.2">
      <c r="A176" s="66" t="s">
        <v>32</v>
      </c>
      <c r="B176" s="87">
        <v>195884</v>
      </c>
      <c r="C176" s="88">
        <v>176372</v>
      </c>
      <c r="D176" s="73">
        <f t="shared" ref="D176:D178" si="5">IFERROR(((B176/C176)-1)*100,IF(B176+C176&lt;&gt;0,100,0))</f>
        <v>11.062980518449649</v>
      </c>
      <c r="E176" s="88">
        <v>1091156</v>
      </c>
      <c r="F176" s="88">
        <v>967886</v>
      </c>
      <c r="G176" s="73">
        <f>IFERROR(((E176/F176)-1)*100,IF(E176+F176&lt;&gt;0,100,0))</f>
        <v>12.736004033532877</v>
      </c>
    </row>
    <row r="177" spans="1:7" x14ac:dyDescent="0.2">
      <c r="A177" s="66" t="s">
        <v>91</v>
      </c>
      <c r="B177" s="87">
        <v>74122147.964179993</v>
      </c>
      <c r="C177" s="88">
        <v>77267120.821201995</v>
      </c>
      <c r="D177" s="73">
        <f t="shared" si="5"/>
        <v>-4.0702601877706135</v>
      </c>
      <c r="E177" s="88">
        <v>446387471.53228003</v>
      </c>
      <c r="F177" s="88">
        <v>423348083.67757201</v>
      </c>
      <c r="G177" s="73">
        <f>IFERROR(((E177/F177)-1)*100,IF(E177+F177&lt;&gt;0,100,0))</f>
        <v>5.4421854599099095</v>
      </c>
    </row>
    <row r="178" spans="1:7" x14ac:dyDescent="0.2">
      <c r="A178" s="66" t="s">
        <v>92</v>
      </c>
      <c r="B178" s="87">
        <v>204502</v>
      </c>
      <c r="C178" s="88">
        <v>191502</v>
      </c>
      <c r="D178" s="73">
        <f t="shared" si="5"/>
        <v>6.7884408517926653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1116</v>
      </c>
      <c r="C181" s="88">
        <v>424</v>
      </c>
      <c r="D181" s="73">
        <f t="shared" ref="D181:D184" si="6">IFERROR(((B181/C181)-1)*100,IF(B181+C181&lt;&gt;0,100,0))</f>
        <v>163.20754716981133</v>
      </c>
      <c r="E181" s="88">
        <v>8634</v>
      </c>
      <c r="F181" s="88">
        <v>5574</v>
      </c>
      <c r="G181" s="73">
        <f t="shared" ref="G181" si="7">IFERROR(((E181/F181)-1)*100,IF(E181+F181&lt;&gt;0,100,0))</f>
        <v>54.897739504843912</v>
      </c>
    </row>
    <row r="182" spans="1:7" x14ac:dyDescent="0.2">
      <c r="A182" s="66" t="s">
        <v>32</v>
      </c>
      <c r="B182" s="87">
        <v>15828</v>
      </c>
      <c r="C182" s="88">
        <v>6332</v>
      </c>
      <c r="D182" s="73">
        <f t="shared" si="6"/>
        <v>149.96841440303223</v>
      </c>
      <c r="E182" s="88">
        <v>81868</v>
      </c>
      <c r="F182" s="88">
        <v>61006</v>
      </c>
      <c r="G182" s="73">
        <f t="shared" ref="G182" si="8">IFERROR(((E182/F182)-1)*100,IF(E182+F182&lt;&gt;0,100,0))</f>
        <v>34.196636396420033</v>
      </c>
    </row>
    <row r="183" spans="1:7" x14ac:dyDescent="0.2">
      <c r="A183" s="66" t="s">
        <v>91</v>
      </c>
      <c r="B183" s="87">
        <v>259386.84184000001</v>
      </c>
      <c r="C183" s="88">
        <v>76698.822820000001</v>
      </c>
      <c r="D183" s="73">
        <f t="shared" si="6"/>
        <v>238.18881738086105</v>
      </c>
      <c r="E183" s="88">
        <v>1260479.2741799999</v>
      </c>
      <c r="F183" s="88">
        <v>629117.47186000005</v>
      </c>
      <c r="G183" s="73">
        <f t="shared" ref="G183" si="9">IFERROR(((E183/F183)-1)*100,IF(E183+F183&lt;&gt;0,100,0))</f>
        <v>100.35674266895884</v>
      </c>
    </row>
    <row r="184" spans="1:7" x14ac:dyDescent="0.2">
      <c r="A184" s="66" t="s">
        <v>92</v>
      </c>
      <c r="B184" s="87">
        <v>50292</v>
      </c>
      <c r="C184" s="88">
        <v>58388</v>
      </c>
      <c r="D184" s="73">
        <f t="shared" si="6"/>
        <v>-13.865862848530519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2024-02-26T06:55:53Z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