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F701D69C-EB14-47D8-9012-37C06FAAF06C}" xr6:coauthVersionLast="47" xr6:coauthVersionMax="47" xr10:uidLastSave="{00000000-0000-0000-0000-000000000000}"/>
  <bookViews>
    <workbookView xWindow="1950" yWindow="195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71" i="1" l="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<sst xmlns="http://schemas.openxmlformats.org/spreadsheetml/2006/main" count="265" uniqueCount="100">
  <si>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</si>
  <si>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</si>
  <si>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</si>
  <si>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</si>
  <si>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</si>
  <si>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</si>
  <si>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</si>
  <si>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</si>
  <si>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</si>
  <si>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</si>
  <si>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</si>
  <si>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</si>
  <si>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</si>
  <si>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</si>
  <si>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</si>
  <si>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</si>
  <si>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</si>
  <si>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</si>
  <si>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</si>
  <si>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</si>
  <si>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</si>
  <si>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</si>
  <si>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</si>
  <si>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</si>
  <si>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</si>
  <si>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</si>
  <si>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</si>
  <si>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</si>
  <si>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</si>
  <si>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</si>
  <si>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</si>
  <si>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</si>
  <si>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</si>
  <si>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</si>
  <si>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</si>
  <si>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</si>
  <si>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</si>
  <si>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</si>
  <si>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</si>
  <si>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</si>
  <si>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</si>
  <si>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</si>
  <si>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</si>
  <si>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</si>
  <si>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</si>
  <si>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</si>
  <si>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</si>
  <si>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</si>
  <si>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</si>
  <si>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</si>
  <si>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</si>
  <si>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</si>
  <si>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</si>
  <si>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</si>
  <si>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</si>
  <si>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</si>
  <si>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</si>
  <si>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</si>
  <si>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</si>
  <si>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</si>
  <si>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</si>
  <si>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</si>
  <si>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</si>
  <si>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</si>
  <si>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</si>
  <si>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</si>
  <si>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</si>
  <si>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</si>
  <si>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</si>
  <si>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</si>
  <si>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</si>
  <si>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</si>
  <si>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</si>
  <si>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</si>
  <si>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</si>
  <si>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</si>
  <si>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</si>
  <si>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</si>
  <si>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</si>
  <si>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</si>
  <si>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</si>
  <si>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</si>
  <si>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</si>
  <si>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</si>
  <si>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</si>
  <si>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</si>
  <si>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</si>
  <si>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</si>
  <si>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</si>
  <si>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</si>
  <si>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</si>
  <si>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</si>
  <si>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</si>
  <si>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</si>
  <si>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</si>
  <si>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</si>
  <si>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</si>
  <si>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1 March 2024</t>
  </si>
  <si>
    <t>01.03.2024</t>
  </si>
  <si>
    <t>03.03.2023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</si>
</sst>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1495046</v>
      </c>
      <c r="C11" s="54">
        <v>1541436</v>
      </c>
      <c r="D11" s="73">
        <f>IFERROR(((B11/C11)-1)*100,IF(B11+C11&lt;&gt;0,100,0))</f>
        <v>-3.0095313720452821</v>
      </c>
      <c r="E11" s="54">
        <v>13393880</v>
      </c>
      <c r="F11" s="54">
        <v>12453169</v>
      </c>
      <c r="G11" s="73">
        <f>IFERROR(((E11/F11)-1)*100,IF(E11+F11&lt;&gt;0,100,0))</f>
        <v>7.5539888682149892</v>
      </c>
    </row>
    <row r="12" spans="1:7" s="15" customFormat="1" ht="12" x14ac:dyDescent="0.2">
      <c r="A12" s="51" t="s">
        <v>9</v>
      </c>
      <c r="B12" s="54">
        <v>1291462.1299999999</v>
      </c>
      <c r="C12" s="54">
        <v>1798592.504</v>
      </c>
      <c r="D12" s="73">
        <f>IFERROR(((B12/C12)-1)*100,IF(B12+C12&lt;&gt;0,100,0))</f>
        <v>-28.195957276156868</v>
      </c>
      <c r="E12" s="54">
        <v>10702408.017999999</v>
      </c>
      <c r="F12" s="54">
        <v>13150350.162</v>
      </c>
      <c r="G12" s="73">
        <f>IFERROR(((E12/F12)-1)*100,IF(E12+F12&lt;&gt;0,100,0))</f>
        <v>-18.615033925664694</v>
      </c>
    </row>
    <row r="13" spans="1:7" s="15" customFormat="1" ht="12" x14ac:dyDescent="0.2">
      <c r="A13" s="51" t="s">
        <v>10</v>
      </c>
      <c r="B13" s="54">
        <v>83898738.378131598</v>
      </c>
      <c r="C13" s="54">
        <v>124484532.559274</v>
      </c>
      <c r="D13" s="73">
        <f>IFERROR(((B13/C13)-1)*100,IF(B13+C13&lt;&gt;0,100,0))</f>
        <v>-32.603081962666522</v>
      </c>
      <c r="E13" s="54">
        <v>697236203.03652298</v>
      </c>
      <c r="F13" s="54">
        <v>938893493.56535995</v>
      </c>
      <c r="G13" s="73">
        <f>IFERROR(((E13/F13)-1)*100,IF(E13+F13&lt;&gt;0,100,0))</f>
        <v>-25.738520096796712</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447</v>
      </c>
      <c r="C16" s="54">
        <v>426</v>
      </c>
      <c r="D16" s="73">
        <f>IFERROR(((B16/C16)-1)*100,IF(B16+C16&lt;&gt;0,100,0))</f>
        <v>4.9295774647887258</v>
      </c>
      <c r="E16" s="54">
        <v>3619</v>
      </c>
      <c r="F16" s="54">
        <v>3250</v>
      </c>
      <c r="G16" s="73">
        <f>IFERROR(((E16/F16)-1)*100,IF(E16+F16&lt;&gt;0,100,0))</f>
        <v>11.35384615384616</v>
      </c>
    </row>
    <row r="17" spans="1:7" s="15" customFormat="1" ht="12" x14ac:dyDescent="0.2">
      <c r="A17" s="51" t="s">
        <v>9</v>
      </c>
      <c r="B17" s="54">
        <v>158456.97</v>
      </c>
      <c r="C17" s="54">
        <v>146360.024</v>
      </c>
      <c r="D17" s="73">
        <f>IFERROR(((B17/C17)-1)*100,IF(B17+C17&lt;&gt;0,100,0))</f>
        <v>8.2651981527414939</v>
      </c>
      <c r="E17" s="54">
        <v>1629722.1850000001</v>
      </c>
      <c r="F17" s="54">
        <v>1549804.3060000001</v>
      </c>
      <c r="G17" s="73">
        <f>IFERROR(((E17/F17)-1)*100,IF(E17+F17&lt;&gt;0,100,0))</f>
        <v>5.1566432413822305</v>
      </c>
    </row>
    <row r="18" spans="1:7" s="15" customFormat="1" ht="12" x14ac:dyDescent="0.2">
      <c r="A18" s="51" t="s">
        <v>10</v>
      </c>
      <c r="B18" s="54">
        <v>8588513.2481066398</v>
      </c>
      <c r="C18" s="54">
        <v>11678220.495814299</v>
      </c>
      <c r="D18" s="73">
        <f>IFERROR(((B18/C18)-1)*100,IF(B18+C18&lt;&gt;0,100,0))</f>
        <v>-26.457003863003536</v>
      </c>
      <c r="E18" s="54">
        <v>77656472.133788407</v>
      </c>
      <c r="F18" s="54">
        <v>93707431.9192909</v>
      </c>
      <c r="G18" s="73">
        <f>IFERROR(((E18/F18)-1)*100,IF(E18+F18&lt;&gt;0,100,0))</f>
        <v>-17.128801266613515</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12984359.688060001</v>
      </c>
      <c r="C24" s="53">
        <v>22660537.60819</v>
      </c>
      <c r="D24" s="52">
        <f>B24-C24</f>
        <v>-9676177.9201299995</v>
      </c>
      <c r="E24" s="54">
        <v>102885902.21212</v>
      </c>
      <c r="F24" s="54">
        <v>136368695.55377999</v>
      </c>
      <c r="G24" s="52">
        <f>E24-F24</f>
        <v>-33482793.341659993</v>
      </c>
    </row>
    <row r="25" spans="1:7" s="15" customFormat="1" ht="12" x14ac:dyDescent="0.2">
      <c r="A25" s="55" t="s">
        <v>15</v>
      </c>
      <c r="B25" s="53">
        <v>19140745.976459999</v>
      </c>
      <c r="C25" s="53">
        <v>22449788.271809999</v>
      </c>
      <c r="D25" s="52">
        <f>B25-C25</f>
        <v>-3309042.2953500003</v>
      </c>
      <c r="E25" s="54">
        <v>127202704.92633</v>
      </c>
      <c r="F25" s="54">
        <v>153629258.46171999</v>
      </c>
      <c r="G25" s="52">
        <f>E25-F25</f>
        <v>-26426553.53538999</v>
      </c>
    </row>
    <row r="26" spans="1:7" s="25" customFormat="1" ht="12" x14ac:dyDescent="0.2">
      <c r="A26" s="56" t="s">
        <v>16</v>
      </c>
      <c r="B26" s="57">
        <f>B24-B25</f>
        <v>-6156386.2883999981</v>
      </c>
      <c r="C26" s="57">
        <f>C24-C25</f>
        <v>210749.33638000116</v>
      </c>
      <c r="D26" s="57"/>
      <c r="E26" s="57">
        <f>E24-E25</f>
        <v>-24316802.714210004</v>
      </c>
      <c r="F26" s="57">
        <f>F24-F25</f>
        <v>-17260562.90794</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72775.492182429996</v>
      </c>
      <c r="C33" s="104">
        <v>78293.009863300002</v>
      </c>
      <c r="D33" s="73">
        <f t="shared" ref="D33:D42" si="0">IFERROR(((B33/C33)-1)*100,IF(B33+C33&lt;&gt;0,100,0))</f>
        <v>-7.0472672981963802</v>
      </c>
      <c r="E33" s="51"/>
      <c r="F33" s="104">
        <v>74213.39</v>
      </c>
      <c r="G33" s="104">
        <v>72197.56</v>
      </c>
    </row>
    <row r="34" spans="1:7" s="15" customFormat="1" ht="12" x14ac:dyDescent="0.2">
      <c r="A34" s="51" t="s">
        <v>23</v>
      </c>
      <c r="B34" s="104">
        <v>75663.483691169997</v>
      </c>
      <c r="C34" s="104">
        <v>79652.268161350003</v>
      </c>
      <c r="D34" s="73">
        <f t="shared" si="0"/>
        <v>-5.0077475033102665</v>
      </c>
      <c r="E34" s="51"/>
      <c r="F34" s="104">
        <v>76723.89</v>
      </c>
      <c r="G34" s="104">
        <v>74672.61</v>
      </c>
    </row>
    <row r="35" spans="1:7" s="15" customFormat="1" ht="12" x14ac:dyDescent="0.2">
      <c r="A35" s="51" t="s">
        <v>24</v>
      </c>
      <c r="B35" s="104">
        <v>72315.053403030004</v>
      </c>
      <c r="C35" s="104">
        <v>70475.186800869997</v>
      </c>
      <c r="D35" s="73">
        <f t="shared" si="0"/>
        <v>2.6106587093676081</v>
      </c>
      <c r="E35" s="51"/>
      <c r="F35" s="104">
        <v>72315.05</v>
      </c>
      <c r="G35" s="104">
        <v>71487.899999999994</v>
      </c>
    </row>
    <row r="36" spans="1:7" s="15" customFormat="1" ht="12" x14ac:dyDescent="0.2">
      <c r="A36" s="51" t="s">
        <v>25</v>
      </c>
      <c r="B36" s="104">
        <v>66337.429248340006</v>
      </c>
      <c r="C36" s="104">
        <v>72318.706411010004</v>
      </c>
      <c r="D36" s="73">
        <f t="shared" si="0"/>
        <v>-8.2707192364262045</v>
      </c>
      <c r="E36" s="51"/>
      <c r="F36" s="104">
        <v>67825.67</v>
      </c>
      <c r="G36" s="104">
        <v>65816.62</v>
      </c>
    </row>
    <row r="37" spans="1:7" s="15" customFormat="1" ht="12" x14ac:dyDescent="0.2">
      <c r="A37" s="51" t="s">
        <v>79</v>
      </c>
      <c r="B37" s="104">
        <v>50045.23892733</v>
      </c>
      <c r="C37" s="104">
        <v>67733.161611379997</v>
      </c>
      <c r="D37" s="73">
        <f t="shared" si="0"/>
        <v>-26.11412528701187</v>
      </c>
      <c r="E37" s="51"/>
      <c r="F37" s="104">
        <v>51075.26</v>
      </c>
      <c r="G37" s="104">
        <v>49160.800000000003</v>
      </c>
    </row>
    <row r="38" spans="1:7" s="15" customFormat="1" ht="12" x14ac:dyDescent="0.2">
      <c r="A38" s="51" t="s">
        <v>26</v>
      </c>
      <c r="B38" s="104">
        <v>101031.90970143001</v>
      </c>
      <c r="C38" s="104">
        <v>104204.55192846</v>
      </c>
      <c r="D38" s="73">
        <f t="shared" si="0"/>
        <v>-3.0446292108315176</v>
      </c>
      <c r="E38" s="51"/>
      <c r="F38" s="104">
        <v>104583.87</v>
      </c>
      <c r="G38" s="104">
        <v>100563.84</v>
      </c>
    </row>
    <row r="39" spans="1:7" s="15" customFormat="1" ht="12" x14ac:dyDescent="0.2">
      <c r="A39" s="51" t="s">
        <v>27</v>
      </c>
      <c r="B39" s="104">
        <v>17406.305505619999</v>
      </c>
      <c r="C39" s="104">
        <v>16540.05319644</v>
      </c>
      <c r="D39" s="73">
        <f t="shared" si="0"/>
        <v>5.2373006234734953</v>
      </c>
      <c r="E39" s="51"/>
      <c r="F39" s="104">
        <v>17533.240000000002</v>
      </c>
      <c r="G39" s="104">
        <v>17008.580000000002</v>
      </c>
    </row>
    <row r="40" spans="1:7" s="15" customFormat="1" ht="12" x14ac:dyDescent="0.2">
      <c r="A40" s="51" t="s">
        <v>28</v>
      </c>
      <c r="B40" s="104">
        <v>102250.65314808</v>
      </c>
      <c r="C40" s="104">
        <v>102137.56257392</v>
      </c>
      <c r="D40" s="73">
        <f t="shared" si="0"/>
        <v>0.1107237839929498</v>
      </c>
      <c r="E40" s="51"/>
      <c r="F40" s="104">
        <v>104643.58</v>
      </c>
      <c r="G40" s="104">
        <v>101456.82</v>
      </c>
    </row>
    <row r="41" spans="1:7" s="15" customFormat="1" ht="12" x14ac:dyDescent="0.2">
      <c r="A41" s="51" t="s">
        <v>29</v>
      </c>
      <c r="B41" s="59"/>
      <c r="C41" s="59"/>
      <c r="D41" s="73">
        <f t="shared" si="0"/>
        <v>0</v>
      </c>
      <c r="E41" s="51"/>
      <c r="F41" s="59"/>
      <c r="G41" s="59"/>
    </row>
    <row r="42" spans="1:7" s="15" customFormat="1" ht="12" x14ac:dyDescent="0.2">
      <c r="A42" s="51" t="s">
        <v>78</v>
      </c>
      <c r="B42" s="104">
        <v>645.79616594000004</v>
      </c>
      <c r="C42" s="104">
        <v>1010.80692984</v>
      </c>
      <c r="D42" s="73">
        <f t="shared" si="0"/>
        <v>-36.110829192452933</v>
      </c>
      <c r="E42" s="51"/>
      <c r="F42" s="104">
        <v>655.34</v>
      </c>
      <c r="G42" s="104">
        <v>635.44000000000005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18035.776202759898</v>
      </c>
      <c r="D48" s="59"/>
      <c r="E48" s="105">
        <v>22748.487504729801</v>
      </c>
      <c r="F48" s="59"/>
      <c r="G48" s="73">
        <f>IFERROR(((C48/E48)-1)*100,IF(C48+E48&lt;&gt;0,100,0))</f>
        <v>-20.716591821720233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1298</v>
      </c>
      <c r="D54" s="62"/>
      <c r="E54" s="106">
        <v>238610</v>
      </c>
      <c r="F54" s="106">
        <v>20734820.73</v>
      </c>
      <c r="G54" s="106">
        <v>7767726.216</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5830</v>
      </c>
      <c r="C68" s="53">
        <v>7214</v>
      </c>
      <c r="D68" s="73">
        <f>IFERROR(((B68/C68)-1)*100,IF(B68+C68&lt;&gt;0,100,0))</f>
        <v>-19.184918214582758</v>
      </c>
      <c r="E68" s="53">
        <v>46488</v>
      </c>
      <c r="F68" s="53">
        <v>56942</v>
      </c>
      <c r="G68" s="73">
        <f>IFERROR(((E68/F68)-1)*100,IF(E68+F68&lt;&gt;0,100,0))</f>
        <v>-18.35903199747111</v>
      </c>
    </row>
    <row r="69" spans="1:7" s="15" customFormat="1" ht="12" x14ac:dyDescent="0.2">
      <c r="A69" s="66" t="s">
        <v>54</v>
      </c>
      <c r="B69" s="54">
        <v>204112566.98500001</v>
      </c>
      <c r="C69" s="53">
        <v>250044080.266</v>
      </c>
      <c r="D69" s="73">
        <f>IFERROR(((B69/C69)-1)*100,IF(B69+C69&lt;&gt;0,100,0))</f>
        <v>-18.369366406170251</v>
      </c>
      <c r="E69" s="53">
        <v>1848143413.276</v>
      </c>
      <c r="F69" s="53">
        <v>2116914803.22</v>
      </c>
      <c r="G69" s="73">
        <f>IFERROR(((E69/F69)-1)*100,IF(E69+F69&lt;&gt;0,100,0))</f>
        <v>-12.696372548161916</v>
      </c>
    </row>
    <row r="70" spans="1:7" s="15" customFormat="1" ht="12" x14ac:dyDescent="0.2">
      <c r="A70" s="66" t="s">
        <v>55</v>
      </c>
      <c r="B70" s="54">
        <v>180894557.10951</v>
      </c>
      <c r="C70" s="53">
        <v>227294335.62274</v>
      </c>
      <c r="D70" s="73">
        <f>IFERROR(((B70/C70)-1)*100,IF(B70+C70&lt;&gt;0,100,0))</f>
        <v>-20.413961652895619</v>
      </c>
      <c r="E70" s="53">
        <v>1664758119.3468699</v>
      </c>
      <c r="F70" s="53">
        <v>1975916236.5067799</v>
      </c>
      <c r="G70" s="73">
        <f>IFERROR(((E70/F70)-1)*100,IF(E70+F70&lt;&gt;0,100,0))</f>
        <v>-15.747535822166537</v>
      </c>
    </row>
    <row r="71" spans="1:7" s="15" customFormat="1" ht="12" x14ac:dyDescent="0.2">
      <c r="A71" s="66" t="s">
        <v>93</v>
      </c>
      <c r="B71" s="73">
        <f>IFERROR(B69/B68/1000,)</f>
        <v>35.010731901372218</v>
      </c>
      <c r="C71" s="73">
        <f>IFERROR(C69/C68/1000,)</f>
        <v>34.66094819323537</v>
      </c>
      <c r="D71" s="73">
        <f>IFERROR(((B71/C71)-1)*100,IF(B71+C71&lt;&gt;0,100,0))</f>
        <v>1.0091579323993072</v>
      </c>
      <c r="E71" s="73">
        <f>IFERROR(E69/E68/1000,)</f>
        <v>39.755279067200135</v>
      </c>
      <c r="F71" s="73">
        <f>IFERROR(F69/F68/1000,)</f>
        <v>37.176685104492286</v>
      </c>
      <c r="G71" s="73">
        <f>IFERROR(((E71/F71)-1)*100,IF(E71+F71&lt;&gt;0,100,0))</f>
        <v>6.9360513328722284</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2907</v>
      </c>
      <c r="C74" s="53">
        <v>3100</v>
      </c>
      <c r="D74" s="73">
        <f>IFERROR(((B74/C74)-1)*100,IF(B74+C74&lt;&gt;0,100,0))</f>
        <v>-6.225806451612903</v>
      </c>
      <c r="E74" s="53">
        <v>22981</v>
      </c>
      <c r="F74" s="53">
        <v>23955</v>
      </c>
      <c r="G74" s="73">
        <f>IFERROR(((E74/F74)-1)*100,IF(E74+F74&lt;&gt;0,100,0))</f>
        <v>-4.0659570027134162</v>
      </c>
    </row>
    <row r="75" spans="1:7" s="15" customFormat="1" ht="12" x14ac:dyDescent="0.2">
      <c r="A75" s="66" t="s">
        <v>54</v>
      </c>
      <c r="B75" s="54">
        <v>674306788.50999999</v>
      </c>
      <c r="C75" s="53">
        <v>642176600.00199997</v>
      </c>
      <c r="D75" s="73">
        <f>IFERROR(((B75/C75)-1)*100,IF(B75+C75&lt;&gt;0,100,0))</f>
        <v>5.0033259554925991</v>
      </c>
      <c r="E75" s="53">
        <v>5617265718.5410004</v>
      </c>
      <c r="F75" s="53">
        <v>5224634623.7279997</v>
      </c>
      <c r="G75" s="73">
        <f>IFERROR(((E75/F75)-1)*100,IF(E75+F75&lt;&gt;0,100,0))</f>
        <v>7.5149962263359571</v>
      </c>
    </row>
    <row r="76" spans="1:7" s="15" customFormat="1" ht="12" x14ac:dyDescent="0.2">
      <c r="A76" s="66" t="s">
        <v>55</v>
      </c>
      <c r="B76" s="54">
        <v>578963148.47814</v>
      </c>
      <c r="C76" s="53">
        <v>579969104.56893003</v>
      </c>
      <c r="D76" s="73">
        <f>IFERROR(((B76/C76)-1)*100,IF(B76+C76&lt;&gt;0,100,0))</f>
        <v>-0.17344994463760477</v>
      </c>
      <c r="E76" s="53">
        <v>4972984791.0155096</v>
      </c>
      <c r="F76" s="53">
        <v>4892434634.8771</v>
      </c>
      <c r="G76" s="73">
        <f>IFERROR(((E76/F76)-1)*100,IF(E76+F76&lt;&gt;0,100,0))</f>
        <v>1.6464227353020666</v>
      </c>
    </row>
    <row r="77" spans="1:7" s="15" customFormat="1" ht="12" x14ac:dyDescent="0.2">
      <c r="A77" s="66" t="s">
        <v>93</v>
      </c>
      <c r="B77" s="73">
        <f>IFERROR(B75/B74/1000,)</f>
        <v>231.95967957000343</v>
      </c>
      <c r="C77" s="73">
        <f>IFERROR(C75/C74/1000,)</f>
        <v>207.15374193612902</v>
      </c>
      <c r="D77" s="73">
        <f>IFERROR(((B77/C77)-1)*100,IF(B77+C77&lt;&gt;0,100,0))</f>
        <v>11.974651001729297</v>
      </c>
      <c r="E77" s="73">
        <f>IFERROR(E75/E74/1000,)</f>
        <v>244.43086543409774</v>
      </c>
      <c r="F77" s="73">
        <f>IFERROR(F75/F74/1000,)</f>
        <v>218.10205066700061</v>
      </c>
      <c r="G77" s="73">
        <f>IFERROR(((E77/F77)-1)*100,IF(E77+F77&lt;&gt;0,100,0))</f>
        <v>12.071786893602443</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151</v>
      </c>
      <c r="C80" s="53">
        <v>209</v>
      </c>
      <c r="D80" s="73">
        <f>IFERROR(((B80/C80)-1)*100,IF(B80+C80&lt;&gt;0,100,0))</f>
        <v>-27.751196172248804</v>
      </c>
      <c r="E80" s="53">
        <v>2370</v>
      </c>
      <c r="F80" s="53">
        <v>1790</v>
      </c>
      <c r="G80" s="73">
        <f>IFERROR(((E80/F80)-1)*100,IF(E80+F80&lt;&gt;0,100,0))</f>
        <v>32.402234636871505</v>
      </c>
    </row>
    <row r="81" spans="1:7" s="15" customFormat="1" ht="12" x14ac:dyDescent="0.2">
      <c r="A81" s="66" t="s">
        <v>54</v>
      </c>
      <c r="B81" s="54">
        <v>21531842.844999999</v>
      </c>
      <c r="C81" s="53">
        <v>21372417.002</v>
      </c>
      <c r="D81" s="73">
        <f>IFERROR(((B81/C81)-1)*100,IF(B81+C81&lt;&gt;0,100,0))</f>
        <v>0.74594203821252147</v>
      </c>
      <c r="E81" s="53">
        <v>188990127.81</v>
      </c>
      <c r="F81" s="53">
        <v>214808116.98100001</v>
      </c>
      <c r="G81" s="73">
        <f>IFERROR(((E81/F81)-1)*100,IF(E81+F81&lt;&gt;0,100,0))</f>
        <v>-12.019093847037276</v>
      </c>
    </row>
    <row r="82" spans="1:7" s="15" customFormat="1" ht="12" x14ac:dyDescent="0.2">
      <c r="A82" s="66" t="s">
        <v>55</v>
      </c>
      <c r="B82" s="54">
        <v>3856113.2671304899</v>
      </c>
      <c r="C82" s="53">
        <v>2479098.4501799298</v>
      </c>
      <c r="D82" s="73">
        <f>IFERROR(((B82/C82)-1)*100,IF(B82+C82&lt;&gt;0,100,0))</f>
        <v>55.544983171225738</v>
      </c>
      <c r="E82" s="53">
        <v>59808376.658261701</v>
      </c>
      <c r="F82" s="53">
        <v>70201296.620391607</v>
      </c>
      <c r="G82" s="73">
        <f>IFERROR(((E82/F82)-1)*100,IF(E82+F82&lt;&gt;0,100,0))</f>
        <v>-14.804455846918129</v>
      </c>
    </row>
    <row r="83" spans="1:7" x14ac:dyDescent="0.2">
      <c r="A83" s="66" t="s">
        <v>93</v>
      </c>
      <c r="B83" s="73">
        <f>IFERROR(B81/B80/1000,)</f>
        <v>142.59498572847681</v>
      </c>
      <c r="C83" s="73">
        <f>IFERROR(C81/C80/1000,)</f>
        <v>102.26036843062201</v>
      </c>
      <c r="D83" s="73">
        <f>IFERROR(((B83/C83)-1)*100,IF(B83+C83&lt;&gt;0,100,0))</f>
        <v>39.443058847592162</v>
      </c>
      <c r="E83" s="73">
        <f>IFERROR(E81/E80/1000,)</f>
        <v>79.742669962025317</v>
      </c>
      <c r="F83" s="73">
        <f>IFERROR(F81/F80/1000,)</f>
        <v>120.00453462625698</v>
      </c>
      <c r="G83" s="73">
        <f>IFERROR(((E83/F83)-1)*100,IF(E83+F83&lt;&gt;0,100,0))</f>
        <v>-33.550286070125203</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8888</v>
      </c>
      <c r="C86" s="51">
        <f>C68+C74+C80</f>
        <v>10523</v>
      </c>
      <c r="D86" s="73">
        <f>IFERROR(((B86/C86)-1)*100,IF(B86+C86&lt;&gt;0,100,0))</f>
        <v>-15.537394279197947</v>
      </c>
      <c r="E86" s="51">
        <f>E68+E74+E80</f>
        <v>71839</v>
      </c>
      <c r="F86" s="51">
        <f>F68+F74+F80</f>
        <v>82687</v>
      </c>
      <c r="G86" s="73">
        <f>IFERROR(((E86/F86)-1)*100,IF(E86+F86&lt;&gt;0,100,0))</f>
        <v>-13.119353707354243</v>
      </c>
    </row>
    <row r="87" spans="1:7" s="15" customFormat="1" ht="12" x14ac:dyDescent="0.2">
      <c r="A87" s="66" t="s">
        <v>54</v>
      </c>
      <c r="B87" s="51">
        <f t="shared" ref="B87:C87" si="1">B69+B75+B81</f>
        <v>899951198.34000003</v>
      </c>
      <c r="C87" s="51">
        <f t="shared" si="1"/>
        <v>913593097.26999998</v>
      </c>
      <c r="D87" s="73">
        <f>IFERROR(((B87/C87)-1)*100,IF(B87+C87&lt;&gt;0,100,0))</f>
        <v>-1.4932138794354621</v>
      </c>
      <c r="E87" s="51">
        <f t="shared" ref="E87:F87" si="2">E69+E75+E81</f>
        <v>7654399259.6270008</v>
      </c>
      <c r="F87" s="51">
        <f t="shared" si="2"/>
        <v>7556357543.9289999</v>
      </c>
      <c r="G87" s="73">
        <f>IFERROR(((E87/F87)-1)*100,IF(E87+F87&lt;&gt;0,100,0))</f>
        <v>1.297473222091905</v>
      </c>
    </row>
    <row r="88" spans="1:7" s="15" customFormat="1" ht="12" x14ac:dyDescent="0.2">
      <c r="A88" s="66" t="s">
        <v>55</v>
      </c>
      <c r="B88" s="51">
        <f t="shared" ref="B88:C88" si="3">B70+B76+B82</f>
        <v>763713818.85478055</v>
      </c>
      <c r="C88" s="51">
        <f t="shared" si="3"/>
        <v>809742538.64184999</v>
      </c>
      <c r="D88" s="73">
        <f>IFERROR(((B88/C88)-1)*100,IF(B88+C88&lt;&gt;0,100,0))</f>
        <v>-5.6843647938110813</v>
      </c>
      <c r="E88" s="51">
        <f t="shared" ref="E88:F88" si="4">E70+E76+E82</f>
        <v>6697551287.0206404</v>
      </c>
      <c r="F88" s="51">
        <f t="shared" si="4"/>
        <v>6938552168.0042715</v>
      </c>
      <c r="G88" s="73">
        <f>IFERROR(((E88/F88)-1)*100,IF(E88+F88&lt;&gt;0,100,0))</f>
        <v>-3.4733597895964197</v>
      </c>
    </row>
    <row r="89" spans="1:7" x14ac:dyDescent="0.2">
      <c r="A89" s="66" t="s">
        <v>94</v>
      </c>
      <c r="B89" s="73">
        <f>IFERROR((B75/B87)*100,IF(B75+B87&lt;&gt;0,100,0))</f>
        <v>74.927039349887949</v>
      </c>
      <c r="C89" s="73">
        <f>IFERROR((C75/C87)*100,IF(C75+C87&lt;&gt;0,100,0))</f>
        <v>70.291314800971335</v>
      </c>
      <c r="D89" s="73">
        <f>IFERROR(((B89/C89)-1)*100,IF(B89+C89&lt;&gt;0,100,0))</f>
        <v>6.5950175523712851</v>
      </c>
      <c r="E89" s="73">
        <f>IFERROR((E75/E87)*100,IF(E75+E87&lt;&gt;0,100,0))</f>
        <v>73.386108145275003</v>
      </c>
      <c r="F89" s="73">
        <f>IFERROR((F75/F87)*100,IF(F75+F87&lt;&gt;0,100,0))</f>
        <v>69.142236763606107</v>
      </c>
      <c r="G89" s="73">
        <f>IFERROR(((E89/F89)-1)*100,IF(E89+F89&lt;&gt;0,100,0))</f>
        <v>6.137885582409619</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117041473.175</v>
      </c>
      <c r="C97" s="107">
        <v>143050923.65599999</v>
      </c>
      <c r="D97" s="52">
        <f>B97-C97</f>
        <v>-26009450.480999991</v>
      </c>
      <c r="E97" s="107">
        <v>925042329.86300004</v>
      </c>
      <c r="F97" s="107">
        <v>969350708.65900004</v>
      </c>
      <c r="G97" s="68">
        <f>E97-F97</f>
        <v>-44308378.796000004</v>
      </c>
    </row>
    <row r="98" spans="1:7" s="15" customFormat="1" ht="13.5" x14ac:dyDescent="0.2">
      <c r="A98" s="66" t="s">
        <v>88</v>
      </c>
      <c r="B98" s="53">
        <v>131252326.396</v>
      </c>
      <c r="C98" s="107">
        <v>154861923.847</v>
      </c>
      <c r="D98" s="52">
        <f>B98-C98</f>
        <v>-23609597.451000005</v>
      </c>
      <c r="E98" s="107">
        <v>927359928.50300002</v>
      </c>
      <c r="F98" s="107">
        <v>989634499.02900004</v>
      </c>
      <c r="G98" s="68">
        <f>E98-F98</f>
        <v>-62274570.526000023</v>
      </c>
    </row>
    <row r="99" spans="1:7" s="15" customFormat="1" ht="12" x14ac:dyDescent="0.2">
      <c r="A99" s="69" t="s">
        <v>16</v>
      </c>
      <c r="B99" s="52">
        <f>B97-B98</f>
        <v>-14210853.221000001</v>
      </c>
      <c r="C99" s="52">
        <f>C97-C98</f>
        <v>-11811000.191000015</v>
      </c>
      <c r="D99" s="70"/>
      <c r="E99" s="52">
        <f>E97-E98</f>
        <v>-2317598.6399999857</v>
      </c>
      <c r="F99" s="70">
        <f>F97-F98</f>
        <v>-20283790.370000005</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942.51961887587697</v>
      </c>
      <c r="C111" s="108">
        <v>876.69099243779397</v>
      </c>
      <c r="D111" s="73">
        <f>IFERROR(((B111/C111)-1)*100,IF(B111+C111&lt;&gt;0,100,0))</f>
        <v>7.5087604419243448</v>
      </c>
      <c r="E111" s="72"/>
      <c r="F111" s="109">
        <v>942.51961887587697</v>
      </c>
      <c r="G111" s="109">
        <v>935.39320393482103</v>
      </c>
    </row>
    <row r="112" spans="1:7" s="15" customFormat="1" ht="12" x14ac:dyDescent="0.2">
      <c r="A112" s="66" t="s">
        <v>50</v>
      </c>
      <c r="B112" s="109">
        <v>928.73082715297198</v>
      </c>
      <c r="C112" s="108">
        <v>863.99857975022303</v>
      </c>
      <c r="D112" s="73">
        <f>IFERROR(((B112/C112)-1)*100,IF(B112+C112&lt;&gt;0,100,0))</f>
        <v>7.4921705798940863</v>
      </c>
      <c r="E112" s="72"/>
      <c r="F112" s="109">
        <v>928.73082715297198</v>
      </c>
      <c r="G112" s="109">
        <v>921.802638924142</v>
      </c>
    </row>
    <row r="113" spans="1:7" s="15" customFormat="1" ht="12" x14ac:dyDescent="0.2">
      <c r="A113" s="66" t="s">
        <v>51</v>
      </c>
      <c r="B113" s="109">
        <v>1015.3054679066699</v>
      </c>
      <c r="C113" s="108">
        <v>942.73854870679804</v>
      </c>
      <c r="D113" s="73">
        <f>IFERROR(((B113/C113)-1)*100,IF(B113+C113&lt;&gt;0,100,0))</f>
        <v>7.6974596296518927</v>
      </c>
      <c r="E113" s="72"/>
      <c r="F113" s="109">
        <v>1015.3054679066699</v>
      </c>
      <c r="G113" s="109">
        <v>1006.4597149085</v>
      </c>
    </row>
    <row r="114" spans="1:7" s="25" customFormat="1" ht="12" x14ac:dyDescent="0.2">
      <c r="A114" s="69" t="s">
        <v>52</v>
      </c>
      <c r="B114" s="73"/>
      <c r="C114" s="72"/>
      <c r="D114" s="74"/>
      <c r="E114" s="72"/>
      <c r="F114" s="58"/>
      <c r="G114" s="58"/>
    </row>
    <row r="115" spans="1:7" s="15" customFormat="1" ht="12" x14ac:dyDescent="0.2">
      <c r="A115" s="66" t="s">
        <v>56</v>
      </c>
      <c r="B115" s="109">
        <v>714.97115034799901</v>
      </c>
      <c r="C115" s="108">
        <v>658.68662977112797</v>
      </c>
      <c r="D115" s="73">
        <f>IFERROR(((B115/C115)-1)*100,IF(B115+C115&lt;&gt;0,100,0))</f>
        <v>8.5449617516037968</v>
      </c>
      <c r="E115" s="72"/>
      <c r="F115" s="109">
        <v>714.97115034799901</v>
      </c>
      <c r="G115" s="109">
        <v>713.79721055735797</v>
      </c>
    </row>
    <row r="116" spans="1:7" s="15" customFormat="1" ht="12" x14ac:dyDescent="0.2">
      <c r="A116" s="66" t="s">
        <v>57</v>
      </c>
      <c r="B116" s="109">
        <v>937.41957080516897</v>
      </c>
      <c r="C116" s="108">
        <v>864.69809927704</v>
      </c>
      <c r="D116" s="73">
        <f>IFERROR(((B116/C116)-1)*100,IF(B116+C116&lt;&gt;0,100,0))</f>
        <v>8.4100417924973137</v>
      </c>
      <c r="E116" s="72"/>
      <c r="F116" s="109">
        <v>937.41957080516897</v>
      </c>
      <c r="G116" s="109">
        <v>933.36065530982205</v>
      </c>
    </row>
    <row r="117" spans="1:7" s="15" customFormat="1" ht="12" x14ac:dyDescent="0.2">
      <c r="A117" s="66" t="s">
        <v>59</v>
      </c>
      <c r="B117" s="109">
        <v>1086.4353112952999</v>
      </c>
      <c r="C117" s="108">
        <v>995.07158958815705</v>
      </c>
      <c r="D117" s="73">
        <f>IFERROR(((B117/C117)-1)*100,IF(B117+C117&lt;&gt;0,100,0))</f>
        <v>9.181622976991699</v>
      </c>
      <c r="E117" s="72"/>
      <c r="F117" s="109">
        <v>1086.4353112952999</v>
      </c>
      <c r="G117" s="109">
        <v>1079.38006680342</v>
      </c>
    </row>
    <row r="118" spans="1:7" s="15" customFormat="1" ht="12" x14ac:dyDescent="0.2">
      <c r="A118" s="66" t="s">
        <v>58</v>
      </c>
      <c r="B118" s="109">
        <v>987.85174869923003</v>
      </c>
      <c r="C118" s="108">
        <v>938.74565006685395</v>
      </c>
      <c r="D118" s="73">
        <f>IFERROR(((B118/C118)-1)*100,IF(B118+C118&lt;&gt;0,100,0))</f>
        <v>5.2310334145227566</v>
      </c>
      <c r="E118" s="72"/>
      <c r="F118" s="109">
        <v>987.85174869923003</v>
      </c>
      <c r="G118" s="109">
        <v>975.48148907914594</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0</v>
      </c>
      <c r="G126" s="73">
        <f>IFERROR(((E126/F126)-1)*100,IF(E126+F126&lt;&gt;0,100,0))</f>
        <v>0</v>
      </c>
    </row>
    <row r="127" spans="1:7" s="15" customFormat="1" ht="12" x14ac:dyDescent="0.2">
      <c r="A127" s="66" t="s">
        <v>72</v>
      </c>
      <c r="B127" s="54">
        <v>562</v>
      </c>
      <c r="C127" s="53">
        <v>162</v>
      </c>
      <c r="D127" s="73">
        <f>IFERROR(((B127/C127)-1)*100,IF(B127+C127&lt;&gt;0,100,0))</f>
        <v>246.91358024691357</v>
      </c>
      <c r="E127" s="53">
        <v>3774</v>
      </c>
      <c r="F127" s="53">
        <v>2907</v>
      </c>
      <c r="G127" s="73">
        <f>IFERROR(((E127/F127)-1)*100,IF(E127+F127&lt;&gt;0,100,0))</f>
        <v>29.824561403508774</v>
      </c>
    </row>
    <row r="128" spans="1:7" s="15" customFormat="1" ht="12" x14ac:dyDescent="0.2">
      <c r="A128" s="66" t="s">
        <v>74</v>
      </c>
      <c r="B128" s="54">
        <v>0</v>
      </c>
      <c r="C128" s="53">
        <v>3</v>
      </c>
      <c r="D128" s="73">
        <f>IFERROR(((B128/C128)-1)*100,IF(B128+C128&lt;&gt;0,100,0))</f>
        <v>-100</v>
      </c>
      <c r="E128" s="53">
        <v>82</v>
      </c>
      <c r="F128" s="53">
        <v>84</v>
      </c>
      <c r="G128" s="73">
        <f>IFERROR(((E128/F128)-1)*100,IF(E128+F128&lt;&gt;0,100,0))</f>
        <v>-2.3809523809523836</v>
      </c>
    </row>
    <row r="129" spans="1:7" s="25" customFormat="1" ht="12" x14ac:dyDescent="0.2">
      <c r="A129" s="69" t="s">
        <v>34</v>
      </c>
      <c r="B129" s="70">
        <f>SUM(B126:B128)</f>
        <v>562</v>
      </c>
      <c r="C129" s="70">
        <f>SUM(C126:C128)</f>
        <v>165</v>
      </c>
      <c r="D129" s="73">
        <f>IFERROR(((B129/C129)-1)*100,IF(B129+C129&lt;&gt;0,100,0))</f>
        <v>240.60606060606062</v>
      </c>
      <c r="E129" s="70">
        <f>SUM(E126:E128)</f>
        <v>3856</v>
      </c>
      <c r="F129" s="70">
        <f>SUM(F126:F128)</f>
        <v>2991</v>
      </c>
      <c r="G129" s="73">
        <f>IFERROR(((E129/F129)-1)*100,IF(E129+F129&lt;&gt;0,100,0))</f>
        <v>28.920093614175869</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4</v>
      </c>
      <c r="C132" s="53">
        <v>12</v>
      </c>
      <c r="D132" s="73">
        <f>IFERROR(((B132/C132)-1)*100,IF(B132+C132&lt;&gt;0,100,0))</f>
        <v>-66.666666666666671</v>
      </c>
      <c r="E132" s="53">
        <v>375</v>
      </c>
      <c r="F132" s="53">
        <v>248</v>
      </c>
      <c r="G132" s="73">
        <f>IFERROR(((E132/F132)-1)*100,IF(E132+F132&lt;&gt;0,100,0))</f>
        <v>51.209677419354847</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4</v>
      </c>
      <c r="C134" s="70">
        <f>SUM(C132:C133)</f>
        <v>12</v>
      </c>
      <c r="D134" s="73">
        <f>IFERROR(((B134/C134)-1)*100,IF(B134+C134&lt;&gt;0,100,0))</f>
        <v>-66.666666666666671</v>
      </c>
      <c r="E134" s="70">
        <f>SUM(E132:E133)</f>
        <v>375</v>
      </c>
      <c r="F134" s="70">
        <f>SUM(F132:F133)</f>
        <v>248</v>
      </c>
      <c r="G134" s="73">
        <f>IFERROR(((E134/F134)-1)*100,IF(E134+F134&lt;&gt;0,100,0))</f>
        <v>51.209677419354847</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0</v>
      </c>
      <c r="G137" s="73">
        <f>IFERROR(((E137/F137)-1)*100,IF(E137+F137&lt;&gt;0,100,0))</f>
        <v>0</v>
      </c>
    </row>
    <row r="138" spans="1:7" s="15" customFormat="1" ht="12" x14ac:dyDescent="0.2">
      <c r="A138" s="66" t="s">
        <v>72</v>
      </c>
      <c r="B138" s="54">
        <v>149979</v>
      </c>
      <c r="C138" s="53">
        <v>27396</v>
      </c>
      <c r="D138" s="73">
        <f>IFERROR(((B138/C138)-1)*100,IF(B138+C138&lt;&gt;0,100,0))</f>
        <v>447.4485326325011</v>
      </c>
      <c r="E138" s="53">
        <v>3291711</v>
      </c>
      <c r="F138" s="53">
        <v>3286755</v>
      </c>
      <c r="G138" s="73">
        <f>IFERROR(((E138/F138)-1)*100,IF(E138+F138&lt;&gt;0,100,0))</f>
        <v>0.15078702245832076</v>
      </c>
    </row>
    <row r="139" spans="1:7" s="15" customFormat="1" ht="12" x14ac:dyDescent="0.2">
      <c r="A139" s="66" t="s">
        <v>74</v>
      </c>
      <c r="B139" s="54">
        <v>0</v>
      </c>
      <c r="C139" s="53">
        <v>7</v>
      </c>
      <c r="D139" s="73">
        <f>IFERROR(((B139/C139)-1)*100,IF(B139+C139&lt;&gt;0,100,0))</f>
        <v>-100</v>
      </c>
      <c r="E139" s="53">
        <v>3233</v>
      </c>
      <c r="F139" s="53">
        <v>3735</v>
      </c>
      <c r="G139" s="73">
        <f>IFERROR(((E139/F139)-1)*100,IF(E139+F139&lt;&gt;0,100,0))</f>
        <v>-13.44042838018742</v>
      </c>
    </row>
    <row r="140" spans="1:7" s="15" customFormat="1" ht="12" x14ac:dyDescent="0.2">
      <c r="A140" s="69" t="s">
        <v>34</v>
      </c>
      <c r="B140" s="70">
        <f>SUM(B137:B139)</f>
        <v>149979</v>
      </c>
      <c r="C140" s="70">
        <f>SUM(C137:C139)</f>
        <v>27403</v>
      </c>
      <c r="D140" s="73">
        <f>IFERROR(((B140/C140)-1)*100,IF(B140+C140&lt;&gt;0,100,0))</f>
        <v>447.3086888296902</v>
      </c>
      <c r="E140" s="70">
        <f>SUM(E137:E139)</f>
        <v>3294944</v>
      </c>
      <c r="F140" s="70">
        <f>SUM(F137:F139)</f>
        <v>3290490</v>
      </c>
      <c r="G140" s="73">
        <f>IFERROR(((E140/F140)-1)*100,IF(E140+F140&lt;&gt;0,100,0))</f>
        <v>0.13535977924259424</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4000</v>
      </c>
      <c r="C143" s="53">
        <v>3966</v>
      </c>
      <c r="D143" s="73">
        <f>IFERROR(((B143/C143)-1)*100,)</f>
        <v>0.85728693898134978</v>
      </c>
      <c r="E143" s="53">
        <v>240240</v>
      </c>
      <c r="F143" s="53">
        <v>113321</v>
      </c>
      <c r="G143" s="73">
        <f>IFERROR(((E143/F143)-1)*100,)</f>
        <v>111.99954112653434</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4000</v>
      </c>
      <c r="C145" s="70">
        <f>SUM(C143:C144)</f>
        <v>3966</v>
      </c>
      <c r="D145" s="73">
        <f>IFERROR(((B145/C145)-1)*100,)</f>
        <v>0.85728693898134978</v>
      </c>
      <c r="E145" s="70">
        <f>SUM(E143:E144)</f>
        <v>240240</v>
      </c>
      <c r="F145" s="70">
        <f>SUM(F143:F144)</f>
        <v>113321</v>
      </c>
      <c r="G145" s="73">
        <f>IFERROR(((E145/F145)-1)*100,)</f>
        <v>111.99954112653434</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0</v>
      </c>
      <c r="G148" s="73">
        <f>IFERROR(((E148/F148)-1)*100,IF(E148+F148&lt;&gt;0,100,0))</f>
        <v>0</v>
      </c>
    </row>
    <row r="149" spans="1:7" x14ac:dyDescent="0.2">
      <c r="A149" s="66" t="s">
        <v>72</v>
      </c>
      <c r="B149" s="54">
        <v>13304996.121099999</v>
      </c>
      <c r="C149" s="53">
        <v>2330194.2569400002</v>
      </c>
      <c r="D149" s="73">
        <f>IFERROR(((B149/C149)-1)*100,IF(B149+C149&lt;&gt;0,100,0))</f>
        <v>470.98227246392986</v>
      </c>
      <c r="E149" s="53">
        <v>287801076.26490998</v>
      </c>
      <c r="F149" s="53">
        <v>289932930.41681999</v>
      </c>
      <c r="G149" s="73">
        <f>IFERROR(((E149/F149)-1)*100,IF(E149+F149&lt;&gt;0,100,0))</f>
        <v>-0.73529217562322557</v>
      </c>
    </row>
    <row r="150" spans="1:7" x14ac:dyDescent="0.2">
      <c r="A150" s="66" t="s">
        <v>74</v>
      </c>
      <c r="B150" s="54">
        <v>0</v>
      </c>
      <c r="C150" s="53">
        <v>61286.38</v>
      </c>
      <c r="D150" s="73">
        <f>IFERROR(((B150/C150)-1)*100,IF(B150+C150&lt;&gt;0,100,0))</f>
        <v>-100</v>
      </c>
      <c r="E150" s="53">
        <v>23033582.289999999</v>
      </c>
      <c r="F150" s="53">
        <v>24588166.760000002</v>
      </c>
      <c r="G150" s="73">
        <f>IFERROR(((E150/F150)-1)*100,IF(E150+F150&lt;&gt;0,100,0))</f>
        <v>-6.3224903473853011</v>
      </c>
    </row>
    <row r="151" spans="1:7" s="15" customFormat="1" ht="12" x14ac:dyDescent="0.2">
      <c r="A151" s="69" t="s">
        <v>34</v>
      </c>
      <c r="B151" s="70">
        <f>SUM(B148:B150)</f>
        <v>13304996.121099999</v>
      </c>
      <c r="C151" s="70">
        <f>SUM(C148:C150)</f>
        <v>2391480.6369400001</v>
      </c>
      <c r="D151" s="73">
        <f>IFERROR(((B151/C151)-1)*100,IF(B151+C151&lt;&gt;0,100,0))</f>
        <v>456.34973227817142</v>
      </c>
      <c r="E151" s="70">
        <f>SUM(E148:E150)</f>
        <v>310834658.55491</v>
      </c>
      <c r="F151" s="70">
        <f>SUM(F148:F150)</f>
        <v>314521097.17681998</v>
      </c>
      <c r="G151" s="73">
        <f>IFERROR(((E151/F151)-1)*100,IF(E151+F151&lt;&gt;0,100,0))</f>
        <v>-1.1720799192804221</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2566</v>
      </c>
      <c r="C154" s="53">
        <v>4986.4979999999996</v>
      </c>
      <c r="D154" s="73">
        <f>IFERROR(((B154/C154)-1)*100,IF(B154+C154&lt;&gt;0,100,0))</f>
        <v>-48.541040225023643</v>
      </c>
      <c r="E154" s="53">
        <v>99198.012000000002</v>
      </c>
      <c r="F154" s="53">
        <v>182479.24350000001</v>
      </c>
      <c r="G154" s="73">
        <f>IFERROR(((E154/F154)-1)*100,IF(E154+F154&lt;&gt;0,100,0))</f>
        <v>-45.638742194807492</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2566</v>
      </c>
      <c r="C156" s="70">
        <f>SUM(C154:C155)</f>
        <v>4986.4979999999996</v>
      </c>
      <c r="D156" s="73">
        <f>IFERROR(((B156/C156)-1)*100,IF(B156+C156&lt;&gt;0,100,0))</f>
        <v>-48.541040225023643</v>
      </c>
      <c r="E156" s="70">
        <f>SUM(E154:E155)</f>
        <v>99198.012000000002</v>
      </c>
      <c r="F156" s="70">
        <f>SUM(F154:F155)</f>
        <v>182479.24350000001</v>
      </c>
      <c r="G156" s="73">
        <f>IFERROR(((E156/F156)-1)*100,IF(E156+F156&lt;&gt;0,100,0))</f>
        <v>-45.638742194807492</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415</v>
      </c>
      <c r="D159" s="73">
        <f>IFERROR(((B159/C159)-1)*100,IF(B159+C159&lt;&gt;0,100,0))</f>
        <v>-100</v>
      </c>
      <c r="E159" s="65"/>
      <c r="F159" s="65"/>
      <c r="G159" s="52"/>
    </row>
    <row r="160" spans="1:7" s="15" customFormat="1" ht="12" x14ac:dyDescent="0.2">
      <c r="A160" s="66" t="s">
        <v>72</v>
      </c>
      <c r="B160" s="54">
        <v>1404025</v>
      </c>
      <c r="C160" s="53">
        <v>1312744</v>
      </c>
      <c r="D160" s="73">
        <f>IFERROR(((B160/C160)-1)*100,IF(B160+C160&lt;&gt;0,100,0))</f>
        <v>6.9534501776431723</v>
      </c>
      <c r="E160" s="65"/>
      <c r="F160" s="65"/>
      <c r="G160" s="52"/>
    </row>
    <row r="161" spans="1:7" s="15" customFormat="1" ht="12" x14ac:dyDescent="0.2">
      <c r="A161" s="66" t="s">
        <v>74</v>
      </c>
      <c r="B161" s="54">
        <v>1413</v>
      </c>
      <c r="C161" s="53">
        <v>1595</v>
      </c>
      <c r="D161" s="73">
        <f>IFERROR(((B161/C161)-1)*100,IF(B161+C161&lt;&gt;0,100,0))</f>
        <v>-11.410658307210031</v>
      </c>
      <c r="E161" s="65"/>
      <c r="F161" s="65"/>
      <c r="G161" s="52"/>
    </row>
    <row r="162" spans="1:7" s="25" customFormat="1" ht="12" x14ac:dyDescent="0.2">
      <c r="A162" s="69" t="s">
        <v>34</v>
      </c>
      <c r="B162" s="70">
        <f>SUM(B159:B161)</f>
        <v>1405438</v>
      </c>
      <c r="C162" s="70">
        <f>SUM(C159:C161)</f>
        <v>1314754</v>
      </c>
      <c r="D162" s="73">
        <f>IFERROR(((B162/C162)-1)*100,IF(B162+C162&lt;&gt;0,100,0))</f>
        <v>6.8974119873375539</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123839</v>
      </c>
      <c r="C165" s="53">
        <v>124777</v>
      </c>
      <c r="D165" s="73">
        <f>IFERROR(((B165/C165)-1)*100,IF(B165+C165&lt;&gt;0,100,0))</f>
        <v>-0.75174110613334122</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123839</v>
      </c>
      <c r="C167" s="70">
        <f>SUM(C165:C166)</f>
        <v>124777</v>
      </c>
      <c r="D167" s="73">
        <f>IFERROR(((B167/C167)-1)*100,IF(B167+C167&lt;&gt;0,100,0))</f>
        <v>-0.75174110613334122</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38208</v>
      </c>
      <c r="C175" s="88">
        <v>24648</v>
      </c>
      <c r="D175" s="73">
        <f>IFERROR(((B175/C175)-1)*100,IF(B175+C175&lt;&gt;0,100,0))</f>
        <v>55.014605647517037</v>
      </c>
      <c r="E175" s="88">
        <v>306972</v>
      </c>
      <c r="F175" s="88">
        <v>217342</v>
      </c>
      <c r="G175" s="73">
        <f>IFERROR(((E175/F175)-1)*100,IF(E175+F175&lt;&gt;0,100,0))</f>
        <v>41.239153039909461</v>
      </c>
    </row>
    <row r="176" spans="1:7" x14ac:dyDescent="0.2">
      <c r="A176" s="66" t="s">
        <v>32</v>
      </c>
      <c r="B176" s="87">
        <v>219274</v>
      </c>
      <c r="C176" s="88">
        <v>139998</v>
      </c>
      <c r="D176" s="73">
        <f t="shared" ref="D176:D178" si="5">IFERROR(((B176/C176)-1)*100,IF(B176+C176&lt;&gt;0,100,0))</f>
        <v>56.626523236046225</v>
      </c>
      <c r="E176" s="88">
        <v>1310430</v>
      </c>
      <c r="F176" s="88">
        <v>1107884</v>
      </c>
      <c r="G176" s="73">
        <f>IFERROR(((E176/F176)-1)*100,IF(E176+F176&lt;&gt;0,100,0))</f>
        <v>18.28223893476213</v>
      </c>
    </row>
    <row r="177" spans="1:7" x14ac:dyDescent="0.2">
      <c r="A177" s="66" t="s">
        <v>91</v>
      </c>
      <c r="B177" s="87">
        <v>86489306.472149998</v>
      </c>
      <c r="C177" s="88">
        <v>58159425.060056001</v>
      </c>
      <c r="D177" s="73">
        <f t="shared" si="5"/>
        <v>48.710731550114673</v>
      </c>
      <c r="E177" s="88">
        <v>532876778.00443</v>
      </c>
      <c r="F177" s="88">
        <v>481507508.73762798</v>
      </c>
      <c r="G177" s="73">
        <f>IFERROR(((E177/F177)-1)*100,IF(E177+F177&lt;&gt;0,100,0))</f>
        <v>10.668425379591117</v>
      </c>
    </row>
    <row r="178" spans="1:7" x14ac:dyDescent="0.2">
      <c r="A178" s="66" t="s">
        <v>92</v>
      </c>
      <c r="B178" s="87">
        <v>195708</v>
      </c>
      <c r="C178" s="88">
        <v>197618</v>
      </c>
      <c r="D178" s="73">
        <f t="shared" si="5"/>
        <v>-0.96651114776994396</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1330</v>
      </c>
      <c r="C181" s="88">
        <v>820</v>
      </c>
      <c r="D181" s="73">
        <f t="shared" ref="D181:D184" si="6">IFERROR(((B181/C181)-1)*100,IF(B181+C181&lt;&gt;0,100,0))</f>
        <v>62.195121951219519</v>
      </c>
      <c r="E181" s="88">
        <v>9964</v>
      </c>
      <c r="F181" s="88">
        <v>6394</v>
      </c>
      <c r="G181" s="73">
        <f t="shared" ref="G181" si="7">IFERROR(((E181/F181)-1)*100,IF(E181+F181&lt;&gt;0,100,0))</f>
        <v>55.833593994369714</v>
      </c>
    </row>
    <row r="182" spans="1:7" x14ac:dyDescent="0.2">
      <c r="A182" s="66" t="s">
        <v>32</v>
      </c>
      <c r="B182" s="87">
        <v>19440</v>
      </c>
      <c r="C182" s="88">
        <v>6878</v>
      </c>
      <c r="D182" s="73">
        <f t="shared" si="6"/>
        <v>182.64030241349229</v>
      </c>
      <c r="E182" s="88">
        <v>101308</v>
      </c>
      <c r="F182" s="88">
        <v>67884</v>
      </c>
      <c r="G182" s="73">
        <f t="shared" ref="G182" si="8">IFERROR(((E182/F182)-1)*100,IF(E182+F182&lt;&gt;0,100,0))</f>
        <v>49.236933592599129</v>
      </c>
    </row>
    <row r="183" spans="1:7" x14ac:dyDescent="0.2">
      <c r="A183" s="66" t="s">
        <v>91</v>
      </c>
      <c r="B183" s="87">
        <v>477716.84383999999</v>
      </c>
      <c r="C183" s="88">
        <v>92980.026339999997</v>
      </c>
      <c r="D183" s="73">
        <f t="shared" si="6"/>
        <v>413.78437138007803</v>
      </c>
      <c r="E183" s="88">
        <v>1738196.1180199999</v>
      </c>
      <c r="F183" s="88">
        <v>722097.49820000003</v>
      </c>
      <c r="G183" s="73">
        <f t="shared" ref="G183" si="9">IFERROR(((E183/F183)-1)*100,IF(E183+F183&lt;&gt;0,100,0))</f>
        <v>140.71487885678425</v>
      </c>
    </row>
    <row r="184" spans="1:7" x14ac:dyDescent="0.2">
      <c r="A184" s="66" t="s">
        <v>92</v>
      </c>
      <c r="B184" s="87">
        <v>56694</v>
      </c>
      <c r="C184" s="88">
        <v>58778</v>
      </c>
      <c r="D184" s="73">
        <f t="shared" si="6"/>
        <v>-3.5455442512504654</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2024-03-04T06:21:43Z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