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2F693B3-5C42-4519-855D-3E5950569331}" xr6:coauthVersionLast="47" xr6:coauthVersionMax="47" xr10:uidLastSave="{00000000-0000-0000-0000-000000000000}"/>
  <bookViews>
    <workbookView xWindow="3675"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<sst xmlns="http://schemas.openxmlformats.org/spreadsheetml/2006/main" count="265" uniqueCount="100">
  <si>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</si>
  <si>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</si>
  <si>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</si>
  <si>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</si>
  <si>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</si>
  <si>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</si>
  <si>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</si>
  <si>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</si>
  <si>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</si>
  <si>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</si>
  <si>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</si>
  <si>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</si>
  <si>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</si>
  <si>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</si>
  <si>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</si>
  <si>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</si>
  <si>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</si>
  <si>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</si>
  <si>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</si>
  <si>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</si>
  <si>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</si>
  <si>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</si>
  <si>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</si>
  <si>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</si>
  <si>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</si>
  <si>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</si>
  <si>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</si>
  <si>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</si>
  <si>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</si>
  <si>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</si>
  <si>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</si>
  <si>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</si>
  <si>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</si>
  <si>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</si>
  <si>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</si>
  <si>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</si>
  <si>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</si>
  <si>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</si>
  <si>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</si>
  <si>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</si>
  <si>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</si>
  <si>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</si>
  <si>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</si>
  <si>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</si>
  <si>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</si>
  <si>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</si>
  <si>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</si>
  <si>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</si>
  <si>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</si>
  <si>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</si>
  <si>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</si>
  <si>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</si>
  <si>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</si>
  <si>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</si>
  <si>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</si>
  <si>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</si>
  <si>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</si>
  <si>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</si>
  <si>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</si>
  <si>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</si>
  <si>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</si>
  <si>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</si>
  <si>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</si>
  <si>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</si>
  <si>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</si>
  <si>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</si>
  <si>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</si>
  <si>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</si>
  <si>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</si>
  <si>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</si>
  <si>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</si>
  <si>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</si>
  <si>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</si>
  <si>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</si>
  <si>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</si>
  <si>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</si>
  <si>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</si>
  <si>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</si>
  <si>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</si>
  <si>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</si>
  <si>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</si>
  <si>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</si>
  <si>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</si>
  <si>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</si>
  <si>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</si>
  <si>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</si>
  <si>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</si>
  <si>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</si>
  <si>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</si>
  <si>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</si>
  <si>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</si>
  <si>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</si>
  <si>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</si>
  <si>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</si>
  <si>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</si>
  <si>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</si>
  <si>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</si>
  <si>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8 March 2024</t>
  </si>
  <si>
    <t>08.03.2024</t>
  </si>
  <si>
    <t>10.03.2023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</si>
</sst>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1733165</v>
      </c>
      <c r="C11" s="54">
        <v>1545275</v>
      </c>
      <c r="D11" s="73">
        <f>IFERROR(((B11/C11)-1)*100,IF(B11+C11&lt;&gt;0,100,0))</f>
        <v>12.159000825095866</v>
      </c>
      <c r="E11" s="54">
        <v>15127045</v>
      </c>
      <c r="F11" s="54">
        <v>13998444</v>
      </c>
      <c r="G11" s="73">
        <f>IFERROR(((E11/F11)-1)*100,IF(E11+F11&lt;&gt;0,100,0))</f>
        <v>8.0623317848755214</v>
      </c>
    </row>
    <row r="12" spans="1:7" s="15" customFormat="1" ht="12" x14ac:dyDescent="0.2">
      <c r="A12" s="51" t="s">
        <v>9</v>
      </c>
      <c r="B12" s="54">
        <v>1410460.9790000001</v>
      </c>
      <c r="C12" s="54">
        <v>1392706.4040000001</v>
      </c>
      <c r="D12" s="73">
        <f>IFERROR(((B12/C12)-1)*100,IF(B12+C12&lt;&gt;0,100,0))</f>
        <v>1.2748254010326088</v>
      </c>
      <c r="E12" s="54">
        <v>12112868.997</v>
      </c>
      <c r="F12" s="54">
        <v>14543056.566</v>
      </c>
      <c r="G12" s="73">
        <f>IFERROR(((E12/F12)-1)*100,IF(E12+F12&lt;&gt;0,100,0))</f>
        <v>-16.710294414184567</v>
      </c>
    </row>
    <row r="13" spans="1:7" s="15" customFormat="1" ht="12" x14ac:dyDescent="0.2">
      <c r="A13" s="51" t="s">
        <v>10</v>
      </c>
      <c r="B13" s="54">
        <v>89868360.434357703</v>
      </c>
      <c r="C13" s="54">
        <v>115530515.27852701</v>
      </c>
      <c r="D13" s="73">
        <f>IFERROR(((B13/C13)-1)*100,IF(B13+C13&lt;&gt;0,100,0))</f>
        <v>-22.212447319482344</v>
      </c>
      <c r="E13" s="54">
        <v>787104563.47088099</v>
      </c>
      <c r="F13" s="54">
        <v>1054424008.8438801</v>
      </c>
      <c r="G13" s="73">
        <f>IFERROR(((E13/F13)-1)*100,IF(E13+F13&lt;&gt;0,100,0))</f>
        <v>-25.352177409740573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527</v>
      </c>
      <c r="C16" s="54">
        <v>326</v>
      </c>
      <c r="D16" s="73">
        <f>IFERROR(((B16/C16)-1)*100,IF(B16+C16&lt;&gt;0,100,0))</f>
        <v>61.656441717791409</v>
      </c>
      <c r="E16" s="54">
        <v>4146</v>
      </c>
      <c r="F16" s="54">
        <v>3576</v>
      </c>
      <c r="G16" s="73">
        <f>IFERROR(((E16/F16)-1)*100,IF(E16+F16&lt;&gt;0,100,0))</f>
        <v>15.939597315436238</v>
      </c>
    </row>
    <row r="17" spans="1:7" s="15" customFormat="1" ht="12" x14ac:dyDescent="0.2">
      <c r="A17" s="51" t="s">
        <v>9</v>
      </c>
      <c r="B17" s="54">
        <v>272689.67</v>
      </c>
      <c r="C17" s="54">
        <v>114197.626</v>
      </c>
      <c r="D17" s="73">
        <f>IFERROR(((B17/C17)-1)*100,IF(B17+C17&lt;&gt;0,100,0))</f>
        <v>138.78751209766827</v>
      </c>
      <c r="E17" s="54">
        <v>1902411.855</v>
      </c>
      <c r="F17" s="54">
        <v>1664001.932</v>
      </c>
      <c r="G17" s="73">
        <f>IFERROR(((E17/F17)-1)*100,IF(E17+F17&lt;&gt;0,100,0))</f>
        <v>14.32750277600039</v>
      </c>
    </row>
    <row r="18" spans="1:7" s="15" customFormat="1" ht="12" x14ac:dyDescent="0.2">
      <c r="A18" s="51" t="s">
        <v>10</v>
      </c>
      <c r="B18" s="54">
        <v>10430728.734967699</v>
      </c>
      <c r="C18" s="54">
        <v>11547153.434012</v>
      </c>
      <c r="D18" s="73">
        <f>IFERROR(((B18/C18)-1)*100,IF(B18+C18&lt;&gt;0,100,0))</f>
        <v>-9.6683975442457104</v>
      </c>
      <c r="E18" s="54">
        <v>88087200.868756205</v>
      </c>
      <c r="F18" s="54">
        <v>105254585.353303</v>
      </c>
      <c r="G18" s="73">
        <f>IFERROR(((E18/F18)-1)*100,IF(E18+F18&lt;&gt;0,100,0))</f>
        <v>-16.310343560731212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11737309.9791</v>
      </c>
      <c r="C24" s="53">
        <v>18355817.543710001</v>
      </c>
      <c r="D24" s="52">
        <f>B24-C24</f>
        <v>-6618507.5646100007</v>
      </c>
      <c r="E24" s="54">
        <v>114524104.25365999</v>
      </c>
      <c r="F24" s="54">
        <v>154724513.09749001</v>
      </c>
      <c r="G24" s="52">
        <f>E24-F24</f>
        <v>-40200408.843830019</v>
      </c>
    </row>
    <row r="25" spans="1:7" s="15" customFormat="1" ht="12" x14ac:dyDescent="0.2">
      <c r="A25" s="55" t="s">
        <v>15</v>
      </c>
      <c r="B25" s="53">
        <v>16398163.667339999</v>
      </c>
      <c r="C25" s="53">
        <v>18178778.96703</v>
      </c>
      <c r="D25" s="52">
        <f>B25-C25</f>
        <v>-1780615.2996900007</v>
      </c>
      <c r="E25" s="54">
        <v>143349422.09252</v>
      </c>
      <c r="F25" s="54">
        <v>171808037.42875001</v>
      </c>
      <c r="G25" s="52">
        <f>E25-F25</f>
        <v>-28458615.33623001</v>
      </c>
    </row>
    <row r="26" spans="1:7" s="25" customFormat="1" ht="12" x14ac:dyDescent="0.2">
      <c r="A26" s="56" t="s">
        <v>16</v>
      </c>
      <c r="B26" s="57">
        <f>B24-B25</f>
        <v>-4660853.6882399991</v>
      </c>
      <c r="C26" s="57">
        <f>C24-C25</f>
        <v>177038.57668000087</v>
      </c>
      <c r="D26" s="57"/>
      <c r="E26" s="57">
        <f>E24-E25</f>
        <v>-28825317.838860005</v>
      </c>
      <c r="F26" s="57">
        <f>F24-F25</f>
        <v>-17083524.331259996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0</v>
      </c>
      <c r="C33" s="104">
        <v>76454.362968319998</v>
      </c>
      <c r="D33" s="73">
        <f t="shared" ref="D33:D42" si="0">IFERROR(((B33/C33)-1)*100,IF(B33+C33&lt;&gt;0,100,0))</f>
        <v>-100</v>
      </c>
      <c r="E33" s="51"/>
      <c r="F33" s="104">
        <v>73895.59</v>
      </c>
      <c r="G33" s="104">
        <v>72104.479999999996</v>
      </c>
    </row>
    <row r="34" spans="1:7" s="15" customFormat="1" ht="12" x14ac:dyDescent="0.2">
      <c r="A34" s="51" t="s">
        <v>23</v>
      </c>
      <c r="B34" s="104">
        <v>0</v>
      </c>
      <c r="C34" s="104">
        <v>78591.045017230004</v>
      </c>
      <c r="D34" s="73">
        <f t="shared" si="0"/>
        <v>-100</v>
      </c>
      <c r="E34" s="51"/>
      <c r="F34" s="104">
        <v>77712.990000000005</v>
      </c>
      <c r="G34" s="104">
        <v>75663.48</v>
      </c>
    </row>
    <row r="35" spans="1:7" s="15" customFormat="1" ht="12" x14ac:dyDescent="0.2">
      <c r="A35" s="51" t="s">
        <v>24</v>
      </c>
      <c r="B35" s="104">
        <v>0</v>
      </c>
      <c r="C35" s="104">
        <v>68270.802481299994</v>
      </c>
      <c r="D35" s="73">
        <f t="shared" si="0"/>
        <v>-100</v>
      </c>
      <c r="E35" s="51"/>
      <c r="F35" s="104">
        <v>72678.14</v>
      </c>
      <c r="G35" s="104">
        <v>71362.559999999998</v>
      </c>
    </row>
    <row r="36" spans="1:7" s="15" customFormat="1" ht="12" x14ac:dyDescent="0.2">
      <c r="A36" s="51" t="s">
        <v>25</v>
      </c>
      <c r="B36" s="104">
        <v>0</v>
      </c>
      <c r="C36" s="104">
        <v>70692.593145029998</v>
      </c>
      <c r="D36" s="73">
        <f t="shared" si="0"/>
        <v>-100</v>
      </c>
      <c r="E36" s="51"/>
      <c r="F36" s="104">
        <v>67506.95</v>
      </c>
      <c r="G36" s="104">
        <v>65605.56</v>
      </c>
    </row>
    <row r="37" spans="1:7" s="15" customFormat="1" ht="12" x14ac:dyDescent="0.2">
      <c r="A37" s="51" t="s">
        <v>79</v>
      </c>
      <c r="B37" s="104">
        <v>0</v>
      </c>
      <c r="C37" s="104">
        <v>64988.615240489999</v>
      </c>
      <c r="D37" s="73">
        <f t="shared" si="0"/>
        <v>-100</v>
      </c>
      <c r="E37" s="51"/>
      <c r="F37" s="104">
        <v>54673.19</v>
      </c>
      <c r="G37" s="104">
        <v>50045.24</v>
      </c>
    </row>
    <row r="38" spans="1:7" s="15" customFormat="1" ht="12" x14ac:dyDescent="0.2">
      <c r="A38" s="51" t="s">
        <v>26</v>
      </c>
      <c r="B38" s="104">
        <v>0</v>
      </c>
      <c r="C38" s="104">
        <v>102565.12364172</v>
      </c>
      <c r="D38" s="73">
        <f t="shared" si="0"/>
        <v>-100</v>
      </c>
      <c r="E38" s="51"/>
      <c r="F38" s="104">
        <v>101902.67</v>
      </c>
      <c r="G38" s="104">
        <v>99094.09</v>
      </c>
    </row>
    <row r="39" spans="1:7" s="15" customFormat="1" ht="12" x14ac:dyDescent="0.2">
      <c r="A39" s="51" t="s">
        <v>27</v>
      </c>
      <c r="B39" s="104">
        <v>0</v>
      </c>
      <c r="C39" s="104">
        <v>16227.984209189999</v>
      </c>
      <c r="D39" s="73">
        <f t="shared" si="0"/>
        <v>-100</v>
      </c>
      <c r="E39" s="51"/>
      <c r="F39" s="104">
        <v>17481.43</v>
      </c>
      <c r="G39" s="104">
        <v>17071.46</v>
      </c>
    </row>
    <row r="40" spans="1:7" s="15" customFormat="1" ht="12" x14ac:dyDescent="0.2">
      <c r="A40" s="51" t="s">
        <v>28</v>
      </c>
      <c r="B40" s="104">
        <v>0</v>
      </c>
      <c r="C40" s="104">
        <v>100509.56349007</v>
      </c>
      <c r="D40" s="73">
        <f t="shared" si="0"/>
        <v>-100</v>
      </c>
      <c r="E40" s="51"/>
      <c r="F40" s="104">
        <v>102925.93</v>
      </c>
      <c r="G40" s="104">
        <v>100249.62</v>
      </c>
    </row>
    <row r="41" spans="1:7" s="15" customFormat="1" ht="12" x14ac:dyDescent="0.2">
      <c r="A41" s="51" t="s">
        <v>29</v>
      </c>
      <c r="B41" s="59"/>
      <c r="C41" s="59"/>
      <c r="D41" s="73">
        <f t="shared" si="0"/>
        <v>0</v>
      </c>
      <c r="E41" s="51"/>
      <c r="F41" s="59"/>
      <c r="G41" s="59"/>
    </row>
    <row r="42" spans="1:7" s="15" customFormat="1" ht="12" x14ac:dyDescent="0.2">
      <c r="A42" s="51" t="s">
        <v>78</v>
      </c>
      <c r="B42" s="104">
        <v>0</v>
      </c>
      <c r="C42" s="104">
        <v>974.29158401999996</v>
      </c>
      <c r="D42" s="73">
        <f t="shared" si="0"/>
        <v>-100</v>
      </c>
      <c r="E42" s="51"/>
      <c r="F42" s="104">
        <v>650.5</v>
      </c>
      <c r="G42" s="104">
        <v>631.75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18030.3885327139</v>
      </c>
      <c r="D48" s="59"/>
      <c r="E48" s="105">
        <v>21981.0797593034</v>
      </c>
      <c r="F48" s="59"/>
      <c r="G48" s="73">
        <f>IFERROR(((C48/E48)-1)*100,IF(C48+E48&lt;&gt;0,100,0))</f>
        <v>-17.973144494493663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1490</v>
      </c>
      <c r="D54" s="62"/>
      <c r="E54" s="106">
        <v>350193</v>
      </c>
      <c r="F54" s="106">
        <v>30654894.715</v>
      </c>
      <c r="G54" s="106">
        <v>7681717.392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6320</v>
      </c>
      <c r="C68" s="53">
        <v>5796</v>
      </c>
      <c r="D68" s="73">
        <f>IFERROR(((B68/C68)-1)*100,IF(B68+C68&lt;&gt;0,100,0))</f>
        <v>9.0407177363699187</v>
      </c>
      <c r="E68" s="53">
        <v>52925</v>
      </c>
      <c r="F68" s="53">
        <v>62738</v>
      </c>
      <c r="G68" s="73">
        <f>IFERROR(((E68/F68)-1)*100,IF(E68+F68&lt;&gt;0,100,0))</f>
        <v>-15.641238165067428</v>
      </c>
    </row>
    <row r="69" spans="1:7" s="15" customFormat="1" ht="12" x14ac:dyDescent="0.2">
      <c r="A69" s="66" t="s">
        <v>54</v>
      </c>
      <c r="B69" s="54">
        <v>164091013.69600001</v>
      </c>
      <c r="C69" s="53">
        <v>242211682.919</v>
      </c>
      <c r="D69" s="73">
        <f>IFERROR(((B69/C69)-1)*100,IF(B69+C69&lt;&gt;0,100,0))</f>
        <v>-32.253055790510722</v>
      </c>
      <c r="E69" s="53">
        <v>2015699188.1389999</v>
      </c>
      <c r="F69" s="53">
        <v>2359126486.1389999</v>
      </c>
      <c r="G69" s="73">
        <f>IFERROR(((E69/F69)-1)*100,IF(E69+F69&lt;&gt;0,100,0))</f>
        <v>-14.557392323718133</v>
      </c>
    </row>
    <row r="70" spans="1:7" s="15" customFormat="1" ht="12" x14ac:dyDescent="0.2">
      <c r="A70" s="66" t="s">
        <v>55</v>
      </c>
      <c r="B70" s="54">
        <v>142076972.35464999</v>
      </c>
      <c r="C70" s="53">
        <v>216734494.28536999</v>
      </c>
      <c r="D70" s="73">
        <f>IFERROR(((B70/C70)-1)*100,IF(B70+C70&lt;&gt;0,100,0))</f>
        <v>-34.446534307741494</v>
      </c>
      <c r="E70" s="53">
        <v>1810387363.0320899</v>
      </c>
      <c r="F70" s="53">
        <v>2192650730.79215</v>
      </c>
      <c r="G70" s="73">
        <f>IFERROR(((E70/F70)-1)*100,IF(E70+F70&lt;&gt;0,100,0))</f>
        <v>-17.433846731346847</v>
      </c>
    </row>
    <row r="71" spans="1:7" s="15" customFormat="1" ht="12" x14ac:dyDescent="0.2">
      <c r="A71" s="66" t="s">
        <v>93</v>
      </c>
      <c r="B71" s="73">
        <f>IFERROR(B69/B68/1000,)</f>
        <v>25.963767989873421</v>
      </c>
      <c r="C71" s="73">
        <f>IFERROR(C69/C68/1000,)</f>
        <v>41.789455300034504</v>
      </c>
      <c r="D71" s="73">
        <f>IFERROR(((B71/C71)-1)*100,IF(B71+C71&lt;&gt;0,100,0))</f>
        <v>-37.870049266107607</v>
      </c>
      <c r="E71" s="73">
        <f>IFERROR(E69/E68/1000,)</f>
        <v>38.085955373434103</v>
      </c>
      <c r="F71" s="73">
        <f>IFERROR(F69/F68/1000,)</f>
        <v>37.602832193232167</v>
      </c>
      <c r="G71" s="73">
        <f>IFERROR(((E71/F71)-1)*100,IF(E71+F71&lt;&gt;0,100,0))</f>
        <v>1.284805297960756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2487</v>
      </c>
      <c r="C74" s="53">
        <v>2830</v>
      </c>
      <c r="D74" s="73">
        <f>IFERROR(((B74/C74)-1)*100,IF(B74+C74&lt;&gt;0,100,0))</f>
        <v>-12.120141342756185</v>
      </c>
      <c r="E74" s="53">
        <v>25465</v>
      </c>
      <c r="F74" s="53">
        <v>26785</v>
      </c>
      <c r="G74" s="73">
        <f>IFERROR(((E74/F74)-1)*100,IF(E74+F74&lt;&gt;0,100,0))</f>
        <v>-4.9281314168377772</v>
      </c>
    </row>
    <row r="75" spans="1:7" s="15" customFormat="1" ht="12" x14ac:dyDescent="0.2">
      <c r="A75" s="66" t="s">
        <v>54</v>
      </c>
      <c r="B75" s="54">
        <v>659482782.69599998</v>
      </c>
      <c r="C75" s="53">
        <v>601980531.74399996</v>
      </c>
      <c r="D75" s="73">
        <f>IFERROR(((B75/C75)-1)*100,IF(B75+C75&lt;&gt;0,100,0))</f>
        <v>9.5521778396072001</v>
      </c>
      <c r="E75" s="53">
        <v>6275118501.2370005</v>
      </c>
      <c r="F75" s="53">
        <v>5826615155.4720001</v>
      </c>
      <c r="G75" s="73">
        <f>IFERROR(((E75/F75)-1)*100,IF(E75+F75&lt;&gt;0,100,0))</f>
        <v>7.6974938930674641</v>
      </c>
    </row>
    <row r="76" spans="1:7" s="15" customFormat="1" ht="12" x14ac:dyDescent="0.2">
      <c r="A76" s="66" t="s">
        <v>55</v>
      </c>
      <c r="B76" s="54">
        <v>579926178.17675996</v>
      </c>
      <c r="C76" s="53">
        <v>561266061.47472</v>
      </c>
      <c r="D76" s="73">
        <f>IFERROR(((B76/C76)-1)*100,IF(B76+C76&lt;&gt;0,100,0))</f>
        <v>3.3246472542826977</v>
      </c>
      <c r="E76" s="53">
        <v>5551722025.3432703</v>
      </c>
      <c r="F76" s="53">
        <v>5453700696.35182</v>
      </c>
      <c r="G76" s="73">
        <f>IFERROR(((E76/F76)-1)*100,IF(E76+F76&lt;&gt;0,100,0))</f>
        <v>1.7973360558092288</v>
      </c>
    </row>
    <row r="77" spans="1:7" s="15" customFormat="1" ht="12" x14ac:dyDescent="0.2">
      <c r="A77" s="66" t="s">
        <v>93</v>
      </c>
      <c r="B77" s="73">
        <f>IFERROR(B75/B74/1000,)</f>
        <v>265.17200751749095</v>
      </c>
      <c r="C77" s="73">
        <f>IFERROR(C75/C74/1000,)</f>
        <v>212.71396881413426</v>
      </c>
      <c r="D77" s="73">
        <f>IFERROR(((B77/C77)-1)*100,IF(B77+C77&lt;&gt;0,100,0))</f>
        <v>24.661304095733172</v>
      </c>
      <c r="E77" s="73">
        <f>IFERROR(E75/E74/1000,)</f>
        <v>246.42130379882192</v>
      </c>
      <c r="F77" s="73">
        <f>IFERROR(F75/F74/1000,)</f>
        <v>217.53276667806608</v>
      </c>
      <c r="G77" s="73">
        <f>IFERROR(((E77/F77)-1)*100,IF(E77+F77&lt;&gt;0,100,0))</f>
        <v>13.280085369165985</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163</v>
      </c>
      <c r="C80" s="53">
        <v>93</v>
      </c>
      <c r="D80" s="73">
        <f>IFERROR(((B80/C80)-1)*100,IF(B80+C80&lt;&gt;0,100,0))</f>
        <v>75.268817204301072</v>
      </c>
      <c r="E80" s="53">
        <v>2567</v>
      </c>
      <c r="F80" s="53">
        <v>1928</v>
      </c>
      <c r="G80" s="73">
        <f>IFERROR(((E80/F80)-1)*100,IF(E80+F80&lt;&gt;0,100,0))</f>
        <v>33.143153526970949</v>
      </c>
    </row>
    <row r="81" spans="1:7" s="15" customFormat="1" ht="12" x14ac:dyDescent="0.2">
      <c r="A81" s="66" t="s">
        <v>54</v>
      </c>
      <c r="B81" s="54">
        <v>22943098.754000001</v>
      </c>
      <c r="C81" s="53">
        <v>8130794.5029999996</v>
      </c>
      <c r="D81" s="73">
        <f>IFERROR(((B81/C81)-1)*100,IF(B81+C81&lt;&gt;0,100,0))</f>
        <v>182.17536115978263</v>
      </c>
      <c r="E81" s="53">
        <v>217423895.47799999</v>
      </c>
      <c r="F81" s="53">
        <v>227888516.155</v>
      </c>
      <c r="G81" s="73">
        <f>IFERROR(((E81/F81)-1)*100,IF(E81+F81&lt;&gt;0,100,0))</f>
        <v>-4.5919912304323578</v>
      </c>
    </row>
    <row r="82" spans="1:7" s="15" customFormat="1" ht="12" x14ac:dyDescent="0.2">
      <c r="A82" s="66" t="s">
        <v>55</v>
      </c>
      <c r="B82" s="54">
        <v>8702837.6799200401</v>
      </c>
      <c r="C82" s="53">
        <v>1740413.0853798799</v>
      </c>
      <c r="D82" s="73">
        <f>IFERROR(((B82/C82)-1)*100,IF(B82+C82&lt;&gt;0,100,0))</f>
        <v>400.04437182339797</v>
      </c>
      <c r="E82" s="53">
        <v>70914637.772565395</v>
      </c>
      <c r="F82" s="53">
        <v>76663498.623600602</v>
      </c>
      <c r="G82" s="73">
        <f>IFERROR(((E82/F82)-1)*100,IF(E82+F82&lt;&gt;0,100,0))</f>
        <v>-7.4988240221865343</v>
      </c>
    </row>
    <row r="83" spans="1:7" x14ac:dyDescent="0.2">
      <c r="A83" s="66" t="s">
        <v>93</v>
      </c>
      <c r="B83" s="73">
        <f>IFERROR(B81/B80/1000,)</f>
        <v>140.75520707975463</v>
      </c>
      <c r="C83" s="73">
        <f>IFERROR(C81/C80/1000,)</f>
        <v>87.427897881720412</v>
      </c>
      <c r="D83" s="73">
        <f>IFERROR(((B83/C83)-1)*100,IF(B83+C83&lt;&gt;0,100,0))</f>
        <v>60.995758207728777</v>
      </c>
      <c r="E83" s="73">
        <f>IFERROR(E81/E80/1000,)</f>
        <v>84.69960867861316</v>
      </c>
      <c r="F83" s="73">
        <f>IFERROR(F81/F80/1000,)</f>
        <v>118.19943783973029</v>
      </c>
      <c r="G83" s="73">
        <f>IFERROR(((E83/F83)-1)*100,IF(E83+F83&lt;&gt;0,100,0))</f>
        <v>-28.341783830258503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8970</v>
      </c>
      <c r="C86" s="51">
        <f>C68+C74+C80</f>
        <v>8719</v>
      </c>
      <c r="D86" s="73">
        <f>IFERROR(((B86/C86)-1)*100,IF(B86+C86&lt;&gt;0,100,0))</f>
        <v>2.8787705012042641</v>
      </c>
      <c r="E86" s="51">
        <f>E68+E74+E80</f>
        <v>80957</v>
      </c>
      <c r="F86" s="51">
        <f>F68+F74+F80</f>
        <v>91451</v>
      </c>
      <c r="G86" s="73">
        <f>IFERROR(((E86/F86)-1)*100,IF(E86+F86&lt;&gt;0,100,0))</f>
        <v>-11.474997539666054</v>
      </c>
    </row>
    <row r="87" spans="1:7" s="15" customFormat="1" ht="12" x14ac:dyDescent="0.2">
      <c r="A87" s="66" t="s">
        <v>54</v>
      </c>
      <c r="B87" s="51">
        <f t="shared" ref="B87:C87" si="1">B69+B75+B81</f>
        <v>846516895.14599991</v>
      </c>
      <c r="C87" s="51">
        <f t="shared" si="1"/>
        <v>852323009.16600001</v>
      </c>
      <c r="D87" s="73">
        <f>IFERROR(((B87/C87)-1)*100,IF(B87+C87&lt;&gt;0,100,0))</f>
        <v>-0.68121052201575161</v>
      </c>
      <c r="E87" s="51">
        <f t="shared" ref="E87:F87" si="2">E69+E75+E81</f>
        <v>8508241584.8540001</v>
      </c>
      <c r="F87" s="51">
        <f t="shared" si="2"/>
        <v>8413630157.7659998</v>
      </c>
      <c r="G87" s="73">
        <f>IFERROR(((E87/F87)-1)*100,IF(E87+F87&lt;&gt;0,100,0))</f>
        <v>1.1245018537054507</v>
      </c>
    </row>
    <row r="88" spans="1:7" s="15" customFormat="1" ht="12" x14ac:dyDescent="0.2">
      <c r="A88" s="66" t="s">
        <v>55</v>
      </c>
      <c r="B88" s="51">
        <f t="shared" ref="B88:C88" si="3">B70+B76+B82</f>
        <v>730705988.21133006</v>
      </c>
      <c r="C88" s="51">
        <f t="shared" si="3"/>
        <v>779740968.84546983</v>
      </c>
      <c r="D88" s="73">
        <f>IFERROR(((B88/C88)-1)*100,IF(B88+C88&lt;&gt;0,100,0))</f>
        <v>-6.288624375700536</v>
      </c>
      <c r="E88" s="51">
        <f t="shared" ref="E88:F88" si="4">E70+E76+E82</f>
        <v>7433024026.1479263</v>
      </c>
      <c r="F88" s="51">
        <f t="shared" si="4"/>
        <v>7723014925.7675714</v>
      </c>
      <c r="G88" s="73">
        <f>IFERROR(((E88/F88)-1)*100,IF(E88+F88&lt;&gt;0,100,0))</f>
        <v>-3.7548923886201568</v>
      </c>
    </row>
    <row r="89" spans="1:7" x14ac:dyDescent="0.2">
      <c r="A89" s="66" t="s">
        <v>94</v>
      </c>
      <c r="B89" s="73">
        <f>IFERROR((B75/B87)*100,IF(B75+B87&lt;&gt;0,100,0))</f>
        <v>77.905448370555916</v>
      </c>
      <c r="C89" s="73">
        <f>IFERROR((C75/C87)*100,IF(C75+C87&lt;&gt;0,100,0))</f>
        <v>70.62821550870008</v>
      </c>
      <c r="D89" s="73">
        <f>IFERROR(((B89/C89)-1)*100,IF(B89+C89&lt;&gt;0,100,0))</f>
        <v>10.303577415118781</v>
      </c>
      <c r="E89" s="73">
        <f>IFERROR((E75/E87)*100,IF(E75+E87&lt;&gt;0,100,0))</f>
        <v>73.753412366753807</v>
      </c>
      <c r="F89" s="73">
        <f>IFERROR((F75/F87)*100,IF(F75+F87&lt;&gt;0,100,0))</f>
        <v>69.252095067357843</v>
      </c>
      <c r="G89" s="73">
        <f>IFERROR(((E89/F89)-1)*100,IF(E89+F89&lt;&gt;0,100,0))</f>
        <v>6.4999005373307162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106890641.70100001</v>
      </c>
      <c r="C97" s="107">
        <v>152224923.69100001</v>
      </c>
      <c r="D97" s="52">
        <f>B97-C97</f>
        <v>-45334281.99000001</v>
      </c>
      <c r="E97" s="107">
        <v>1031932971.564</v>
      </c>
      <c r="F97" s="107">
        <v>1121575632.3499999</v>
      </c>
      <c r="G97" s="68">
        <f>E97-F97</f>
        <v>-89642660.785999894</v>
      </c>
    </row>
    <row r="98" spans="1:7" s="15" customFormat="1" ht="13.5" x14ac:dyDescent="0.2">
      <c r="A98" s="66" t="s">
        <v>88</v>
      </c>
      <c r="B98" s="53">
        <v>96407288.113999993</v>
      </c>
      <c r="C98" s="107">
        <v>132983825.215</v>
      </c>
      <c r="D98" s="52">
        <f>B98-C98</f>
        <v>-36576537.101000011</v>
      </c>
      <c r="E98" s="107">
        <v>1023767216.617</v>
      </c>
      <c r="F98" s="107">
        <v>1122618324.244</v>
      </c>
      <c r="G98" s="68">
        <f>E98-F98</f>
        <v>-98851107.626999974</v>
      </c>
    </row>
    <row r="99" spans="1:7" s="15" customFormat="1" ht="12" x14ac:dyDescent="0.2">
      <c r="A99" s="69" t="s">
        <v>16</v>
      </c>
      <c r="B99" s="52">
        <f>B97-B98</f>
        <v>10483353.587000012</v>
      </c>
      <c r="C99" s="52">
        <f>C97-C98</f>
        <v>19241098.476000011</v>
      </c>
      <c r="D99" s="70"/>
      <c r="E99" s="52">
        <f>E97-E98</f>
        <v>8165754.9470000267</v>
      </c>
      <c r="F99" s="70">
        <f>F97-F98</f>
        <v>-1042691.8940000534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942.89127472774499</v>
      </c>
      <c r="C111" s="108">
        <v>872.50228464750705</v>
      </c>
      <c r="D111" s="73">
        <f>IFERROR(((B111/C111)-1)*100,IF(B111+C111&lt;&gt;0,100,0))</f>
        <v>8.0674849016212349</v>
      </c>
      <c r="E111" s="72"/>
      <c r="F111" s="109">
        <v>944.52183166487896</v>
      </c>
      <c r="G111" s="109">
        <v>942.54387885756205</v>
      </c>
    </row>
    <row r="112" spans="1:7" s="15" customFormat="1" ht="12" x14ac:dyDescent="0.2">
      <c r="A112" s="66" t="s">
        <v>50</v>
      </c>
      <c r="B112" s="109">
        <v>929.236017816816</v>
      </c>
      <c r="C112" s="108">
        <v>859.88664176319503</v>
      </c>
      <c r="D112" s="73">
        <f>IFERROR(((B112/C112)-1)*100,IF(B112+C112&lt;&gt;0,100,0))</f>
        <v>8.0649439920848387</v>
      </c>
      <c r="E112" s="72"/>
      <c r="F112" s="109">
        <v>930.86041566263498</v>
      </c>
      <c r="G112" s="109">
        <v>928.81618176336895</v>
      </c>
    </row>
    <row r="113" spans="1:7" s="15" customFormat="1" ht="12" x14ac:dyDescent="0.2">
      <c r="A113" s="66" t="s">
        <v>51</v>
      </c>
      <c r="B113" s="109">
        <v>1013.97501945939</v>
      </c>
      <c r="C113" s="108">
        <v>938.01755089572305</v>
      </c>
      <c r="D113" s="73">
        <f>IFERROR(((B113/C113)-1)*100,IF(B113+C113&lt;&gt;0,100,0))</f>
        <v>8.0976596323953931</v>
      </c>
      <c r="E113" s="72"/>
      <c r="F113" s="109">
        <v>1015.51331674914</v>
      </c>
      <c r="G113" s="109">
        <v>1013.97501945939</v>
      </c>
    </row>
    <row r="114" spans="1:7" s="25" customFormat="1" ht="12" x14ac:dyDescent="0.2">
      <c r="A114" s="69" t="s">
        <v>52</v>
      </c>
      <c r="B114" s="73"/>
      <c r="C114" s="72"/>
      <c r="D114" s="74"/>
      <c r="E114" s="72"/>
      <c r="F114" s="58"/>
      <c r="G114" s="58"/>
    </row>
    <row r="115" spans="1:7" s="15" customFormat="1" ht="12" x14ac:dyDescent="0.2">
      <c r="A115" s="66" t="s">
        <v>56</v>
      </c>
      <c r="B115" s="109">
        <v>717.07729335554905</v>
      </c>
      <c r="C115" s="108">
        <v>659.96440469865297</v>
      </c>
      <c r="D115" s="73">
        <f>IFERROR(((B115/C115)-1)*100,IF(B115+C115&lt;&gt;0,100,0))</f>
        <v>8.6539347047019035</v>
      </c>
      <c r="E115" s="72"/>
      <c r="F115" s="109">
        <v>717.07729335554905</v>
      </c>
      <c r="G115" s="109">
        <v>715.57170361068495</v>
      </c>
    </row>
    <row r="116" spans="1:7" s="15" customFormat="1" ht="12" x14ac:dyDescent="0.2">
      <c r="A116" s="66" t="s">
        <v>57</v>
      </c>
      <c r="B116" s="109">
        <v>941.21062993868804</v>
      </c>
      <c r="C116" s="108">
        <v>865.65781669368698</v>
      </c>
      <c r="D116" s="73">
        <f>IFERROR(((B116/C116)-1)*100,IF(B116+C116&lt;&gt;0,100,0))</f>
        <v>8.7277919505849511</v>
      </c>
      <c r="E116" s="72"/>
      <c r="F116" s="109">
        <v>941.44516399232498</v>
      </c>
      <c r="G116" s="109">
        <v>938.49052226962306</v>
      </c>
    </row>
    <row r="117" spans="1:7" s="15" customFormat="1" ht="12" x14ac:dyDescent="0.2">
      <c r="A117" s="66" t="s">
        <v>59</v>
      </c>
      <c r="B117" s="109">
        <v>1088.49195056754</v>
      </c>
      <c r="C117" s="108">
        <v>992.64222777697205</v>
      </c>
      <c r="D117" s="73">
        <f>IFERROR(((B117/C117)-1)*100,IF(B117+C117&lt;&gt;0,100,0))</f>
        <v>9.6560190679399138</v>
      </c>
      <c r="E117" s="72"/>
      <c r="F117" s="109">
        <v>1089.66191325923</v>
      </c>
      <c r="G117" s="109">
        <v>1087.0024958450099</v>
      </c>
    </row>
    <row r="118" spans="1:7" s="15" customFormat="1" ht="12" x14ac:dyDescent="0.2">
      <c r="A118" s="66" t="s">
        <v>58</v>
      </c>
      <c r="B118" s="109">
        <v>984.65620675498997</v>
      </c>
      <c r="C118" s="108">
        <v>928.38049438420705</v>
      </c>
      <c r="D118" s="73">
        <f>IFERROR(((B118/C118)-1)*100,IF(B118+C118&lt;&gt;0,100,0))</f>
        <v>6.061707749268308</v>
      </c>
      <c r="E118" s="72"/>
      <c r="F118" s="109">
        <v>988.34950256476395</v>
      </c>
      <c r="G118" s="109">
        <v>984.65620675498997</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75</v>
      </c>
      <c r="C127" s="53">
        <v>93</v>
      </c>
      <c r="D127" s="73">
        <f>IFERROR(((B127/C127)-1)*100,IF(B127+C127&lt;&gt;0,100,0))</f>
        <v>-19.354838709677423</v>
      </c>
      <c r="E127" s="53">
        <v>3849</v>
      </c>
      <c r="F127" s="53">
        <v>3000</v>
      </c>
      <c r="G127" s="73">
        <f>IFERROR(((E127/F127)-1)*100,IF(E127+F127&lt;&gt;0,100,0))</f>
        <v>28.29999999999999</v>
      </c>
    </row>
    <row r="128" spans="1:7" s="15" customFormat="1" ht="12" x14ac:dyDescent="0.2">
      <c r="A128" s="66" t="s">
        <v>74</v>
      </c>
      <c r="B128" s="54">
        <v>3</v>
      </c>
      <c r="C128" s="53">
        <v>1</v>
      </c>
      <c r="D128" s="73">
        <f>IFERROR(((B128/C128)-1)*100,IF(B128+C128&lt;&gt;0,100,0))</f>
        <v>200</v>
      </c>
      <c r="E128" s="53">
        <v>85</v>
      </c>
      <c r="F128" s="53">
        <v>85</v>
      </c>
      <c r="G128" s="73">
        <f>IFERROR(((E128/F128)-1)*100,IF(E128+F128&lt;&gt;0,100,0))</f>
        <v>0</v>
      </c>
    </row>
    <row r="129" spans="1:7" s="25" customFormat="1" ht="12" x14ac:dyDescent="0.2">
      <c r="A129" s="69" t="s">
        <v>34</v>
      </c>
      <c r="B129" s="70">
        <f>SUM(B126:B128)</f>
        <v>78</v>
      </c>
      <c r="C129" s="70">
        <f>SUM(C126:C128)</f>
        <v>94</v>
      </c>
      <c r="D129" s="73">
        <f>IFERROR(((B129/C129)-1)*100,IF(B129+C129&lt;&gt;0,100,0))</f>
        <v>-17.021276595744684</v>
      </c>
      <c r="E129" s="70">
        <f>SUM(E126:E128)</f>
        <v>3934</v>
      </c>
      <c r="F129" s="70">
        <f>SUM(F126:F128)</f>
        <v>3085</v>
      </c>
      <c r="G129" s="73">
        <f>IFERROR(((E129/F129)-1)*100,IF(E129+F129&lt;&gt;0,100,0))</f>
        <v>27.520259319286879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4</v>
      </c>
      <c r="C132" s="53">
        <v>0</v>
      </c>
      <c r="D132" s="73">
        <f>IFERROR(((B132/C132)-1)*100,IF(B132+C132&lt;&gt;0,100,0))</f>
        <v>100</v>
      </c>
      <c r="E132" s="53">
        <v>379</v>
      </c>
      <c r="F132" s="53">
        <v>248</v>
      </c>
      <c r="G132" s="73">
        <f>IFERROR(((E132/F132)-1)*100,IF(E132+F132&lt;&gt;0,100,0))</f>
        <v>52.822580645161295</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4</v>
      </c>
      <c r="C134" s="70">
        <f>SUM(C132:C133)</f>
        <v>0</v>
      </c>
      <c r="D134" s="73">
        <f>IFERROR(((B134/C134)-1)*100,IF(B134+C134&lt;&gt;0,100,0))</f>
        <v>100</v>
      </c>
      <c r="E134" s="70">
        <f>SUM(E132:E133)</f>
        <v>379</v>
      </c>
      <c r="F134" s="70">
        <f>SUM(F132:F133)</f>
        <v>248</v>
      </c>
      <c r="G134" s="73">
        <f>IFERROR(((E134/F134)-1)*100,IF(E134+F134&lt;&gt;0,100,0))</f>
        <v>52.822580645161295</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33093</v>
      </c>
      <c r="C138" s="53">
        <v>53177</v>
      </c>
      <c r="D138" s="73">
        <f>IFERROR(((B138/C138)-1)*100,IF(B138+C138&lt;&gt;0,100,0))</f>
        <v>-37.768208059875505</v>
      </c>
      <c r="E138" s="53">
        <v>3324804</v>
      </c>
      <c r="F138" s="53">
        <v>3339932</v>
      </c>
      <c r="G138" s="73">
        <f>IFERROR(((E138/F138)-1)*100,IF(E138+F138&lt;&gt;0,100,0))</f>
        <v>-0.45294335333773139</v>
      </c>
    </row>
    <row r="139" spans="1:7" s="15" customFormat="1" ht="12" x14ac:dyDescent="0.2">
      <c r="A139" s="66" t="s">
        <v>74</v>
      </c>
      <c r="B139" s="54">
        <v>6</v>
      </c>
      <c r="C139" s="53">
        <v>6</v>
      </c>
      <c r="D139" s="73">
        <f>IFERROR(((B139/C139)-1)*100,IF(B139+C139&lt;&gt;0,100,0))</f>
        <v>0</v>
      </c>
      <c r="E139" s="53">
        <v>3239</v>
      </c>
      <c r="F139" s="53">
        <v>3741</v>
      </c>
      <c r="G139" s="73">
        <f>IFERROR(((E139/F139)-1)*100,IF(E139+F139&lt;&gt;0,100,0))</f>
        <v>-13.418871959369149</v>
      </c>
    </row>
    <row r="140" spans="1:7" s="15" customFormat="1" ht="12" x14ac:dyDescent="0.2">
      <c r="A140" s="69" t="s">
        <v>34</v>
      </c>
      <c r="B140" s="70">
        <f>SUM(B137:B139)</f>
        <v>33099</v>
      </c>
      <c r="C140" s="70">
        <f>SUM(C137:C139)</f>
        <v>53183</v>
      </c>
      <c r="D140" s="73">
        <f>IFERROR(((B140/C140)-1)*100,IF(B140+C140&lt;&gt;0,100,0))</f>
        <v>-37.763947125961309</v>
      </c>
      <c r="E140" s="70">
        <f>SUM(E137:E139)</f>
        <v>3328043</v>
      </c>
      <c r="F140" s="70">
        <f>SUM(F137:F139)</f>
        <v>3343673</v>
      </c>
      <c r="G140" s="73">
        <f>IFERROR(((E140/F140)-1)*100,IF(E140+F140&lt;&gt;0,100,0))</f>
        <v>-0.46745001679291409</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4000</v>
      </c>
      <c r="C143" s="53">
        <v>0</v>
      </c>
      <c r="D143" s="73">
        <f>IFERROR(((B143/C143)-1)*100,)</f>
        <v>0</v>
      </c>
      <c r="E143" s="53">
        <v>244240</v>
      </c>
      <c r="F143" s="53">
        <v>113321</v>
      </c>
      <c r="G143" s="73">
        <f>IFERROR(((E143/F143)-1)*100,)</f>
        <v>115.52933701608703</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4000</v>
      </c>
      <c r="C145" s="70">
        <f>SUM(C143:C144)</f>
        <v>0</v>
      </c>
      <c r="D145" s="73">
        <f>IFERROR(((B145/C145)-1)*100,)</f>
        <v>0</v>
      </c>
      <c r="E145" s="70">
        <f>SUM(E143:E144)</f>
        <v>244240</v>
      </c>
      <c r="F145" s="70">
        <f>SUM(F143:F144)</f>
        <v>113321</v>
      </c>
      <c r="G145" s="73">
        <f>IFERROR(((E145/F145)-1)*100,)</f>
        <v>115.52933701608703</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2811237.8121000002</v>
      </c>
      <c r="C149" s="53">
        <v>4619180.39078</v>
      </c>
      <c r="D149" s="73">
        <f>IFERROR(((B149/C149)-1)*100,IF(B149+C149&lt;&gt;0,100,0))</f>
        <v>-39.139899846490053</v>
      </c>
      <c r="E149" s="53">
        <v>290612314.07700998</v>
      </c>
      <c r="F149" s="53">
        <v>294552110.80760002</v>
      </c>
      <c r="G149" s="73">
        <f>IFERROR(((E149/F149)-1)*100,IF(E149+F149&lt;&gt;0,100,0))</f>
        <v>-1.3375550831355221</v>
      </c>
    </row>
    <row r="150" spans="1:7" x14ac:dyDescent="0.2">
      <c r="A150" s="66" t="s">
        <v>74</v>
      </c>
      <c r="B150" s="54">
        <v>56668.67</v>
      </c>
      <c r="C150" s="53">
        <v>19646.52</v>
      </c>
      <c r="D150" s="73">
        <f>IFERROR(((B150/C150)-1)*100,IF(B150+C150&lt;&gt;0,100,0))</f>
        <v>188.44126084415964</v>
      </c>
      <c r="E150" s="53">
        <v>23090250.960000001</v>
      </c>
      <c r="F150" s="53">
        <v>24607813.280000001</v>
      </c>
      <c r="G150" s="73">
        <f>IFERROR(((E150/F150)-1)*100,IF(E150+F150&lt;&gt;0,100,0))</f>
        <v>-6.1669938028723559</v>
      </c>
    </row>
    <row r="151" spans="1:7" s="15" customFormat="1" ht="12" x14ac:dyDescent="0.2">
      <c r="A151" s="69" t="s">
        <v>34</v>
      </c>
      <c r="B151" s="70">
        <f>SUM(B148:B150)</f>
        <v>2867906.4821000001</v>
      </c>
      <c r="C151" s="70">
        <f>SUM(C148:C150)</f>
        <v>4638826.9107799996</v>
      </c>
      <c r="D151" s="73">
        <f>IFERROR(((B151/C151)-1)*100,IF(B151+C151&lt;&gt;0,100,0))</f>
        <v>-38.176040252000398</v>
      </c>
      <c r="E151" s="70">
        <f>SUM(E148:E150)</f>
        <v>313702565.03700995</v>
      </c>
      <c r="F151" s="70">
        <f>SUM(F148:F150)</f>
        <v>319159924.08759999</v>
      </c>
      <c r="G151" s="73">
        <f>IFERROR(((E151/F151)-1)*100,IF(E151+F151&lt;&gt;0,100,0))</f>
        <v>-1.7099136322303865</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2461</v>
      </c>
      <c r="C154" s="53">
        <v>0</v>
      </c>
      <c r="D154" s="73">
        <f>IFERROR(((B154/C154)-1)*100,IF(B154+C154&lt;&gt;0,100,0))</f>
        <v>100</v>
      </c>
      <c r="E154" s="53">
        <v>101659.012</v>
      </c>
      <c r="F154" s="53">
        <v>182479.24350000001</v>
      </c>
      <c r="G154" s="73">
        <f>IFERROR(((E154/F154)-1)*100,IF(E154+F154&lt;&gt;0,100,0))</f>
        <v>-44.290095656824668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2461</v>
      </c>
      <c r="C156" s="70">
        <f>SUM(C154:C155)</f>
        <v>0</v>
      </c>
      <c r="D156" s="73">
        <f>IFERROR(((B156/C156)-1)*100,IF(B156+C156&lt;&gt;0,100,0))</f>
        <v>100</v>
      </c>
      <c r="E156" s="70">
        <f>SUM(E154:E155)</f>
        <v>101659.012</v>
      </c>
      <c r="F156" s="70">
        <f>SUM(F154:F155)</f>
        <v>182479.24350000001</v>
      </c>
      <c r="G156" s="73">
        <f>IFERROR(((E156/F156)-1)*100,IF(E156+F156&lt;&gt;0,100,0))</f>
        <v>-44.290095656824668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415</v>
      </c>
      <c r="D159" s="73">
        <f>IFERROR(((B159/C159)-1)*100,IF(B159+C159&lt;&gt;0,100,0))</f>
        <v>-100</v>
      </c>
      <c r="E159" s="65"/>
      <c r="F159" s="65"/>
      <c r="G159" s="52"/>
    </row>
    <row r="160" spans="1:7" s="15" customFormat="1" ht="12" x14ac:dyDescent="0.2">
      <c r="A160" s="66" t="s">
        <v>72</v>
      </c>
      <c r="B160" s="54">
        <v>1407725</v>
      </c>
      <c r="C160" s="53">
        <v>1314667</v>
      </c>
      <c r="D160" s="73">
        <f>IFERROR(((B160/C160)-1)*100,IF(B160+C160&lt;&gt;0,100,0))</f>
        <v>7.0784464811241232</v>
      </c>
      <c r="E160" s="65"/>
      <c r="F160" s="65"/>
      <c r="G160" s="52"/>
    </row>
    <row r="161" spans="1:7" s="15" customFormat="1" ht="12" x14ac:dyDescent="0.2">
      <c r="A161" s="66" t="s">
        <v>74</v>
      </c>
      <c r="B161" s="54">
        <v>1417</v>
      </c>
      <c r="C161" s="53">
        <v>1595</v>
      </c>
      <c r="D161" s="73">
        <f>IFERROR(((B161/C161)-1)*100,IF(B161+C161&lt;&gt;0,100,0))</f>
        <v>-11.159874608150467</v>
      </c>
      <c r="E161" s="65"/>
      <c r="F161" s="65"/>
      <c r="G161" s="52"/>
    </row>
    <row r="162" spans="1:7" s="25" customFormat="1" ht="12" x14ac:dyDescent="0.2">
      <c r="A162" s="69" t="s">
        <v>34</v>
      </c>
      <c r="B162" s="70">
        <f>SUM(B159:B161)</f>
        <v>1409142</v>
      </c>
      <c r="C162" s="70">
        <f>SUM(C159:C161)</f>
        <v>1316677</v>
      </c>
      <c r="D162" s="73">
        <f>IFERROR(((B162/C162)-1)*100,IF(B162+C162&lt;&gt;0,100,0))</f>
        <v>7.0226031137477163</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123839</v>
      </c>
      <c r="C165" s="53">
        <v>124777</v>
      </c>
      <c r="D165" s="73">
        <f>IFERROR(((B165/C165)-1)*100,IF(B165+C165&lt;&gt;0,100,0))</f>
        <v>-0.75174110613334122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123839</v>
      </c>
      <c r="C167" s="70">
        <f>SUM(C165:C166)</f>
        <v>124777</v>
      </c>
      <c r="D167" s="73">
        <f>IFERROR(((B167/C167)-1)*100,IF(B167+C167&lt;&gt;0,100,0))</f>
        <v>-0.75174110613334122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34406</v>
      </c>
      <c r="C175" s="88">
        <v>20346</v>
      </c>
      <c r="D175" s="73">
        <f>IFERROR(((B175/C175)-1)*100,IF(B175+C175&lt;&gt;0,100,0))</f>
        <v>69.104492283495532</v>
      </c>
      <c r="E175" s="88">
        <v>341378</v>
      </c>
      <c r="F175" s="88">
        <v>237688</v>
      </c>
      <c r="G175" s="73">
        <f>IFERROR(((E175/F175)-1)*100,IF(E175+F175&lt;&gt;0,100,0))</f>
        <v>43.624415199757664</v>
      </c>
    </row>
    <row r="176" spans="1:7" x14ac:dyDescent="0.2">
      <c r="A176" s="66" t="s">
        <v>32</v>
      </c>
      <c r="B176" s="87">
        <v>168740</v>
      </c>
      <c r="C176" s="88">
        <v>100096</v>
      </c>
      <c r="D176" s="73">
        <f t="shared" ref="D176:D178" si="5">IFERROR(((B176/C176)-1)*100,IF(B176+C176&lt;&gt;0,100,0))</f>
        <v>68.578164961636816</v>
      </c>
      <c r="E176" s="88">
        <v>1479170</v>
      </c>
      <c r="F176" s="88">
        <v>1207980</v>
      </c>
      <c r="G176" s="73">
        <f>IFERROR(((E176/F176)-1)*100,IF(E176+F176&lt;&gt;0,100,0))</f>
        <v>22.449874997930429</v>
      </c>
    </row>
    <row r="177" spans="1:7" x14ac:dyDescent="0.2">
      <c r="A177" s="66" t="s">
        <v>91</v>
      </c>
      <c r="B177" s="87">
        <v>73494220.402290002</v>
      </c>
      <c r="C177" s="88">
        <v>40237336.060900003</v>
      </c>
      <c r="D177" s="73">
        <f t="shared" si="5"/>
        <v>82.651804510753507</v>
      </c>
      <c r="E177" s="88">
        <v>606370998.40672004</v>
      </c>
      <c r="F177" s="88">
        <v>521744844.79852802</v>
      </c>
      <c r="G177" s="73">
        <f>IFERROR(((E177/F177)-1)*100,IF(E177+F177&lt;&gt;0,100,0))</f>
        <v>16.219835126664339</v>
      </c>
    </row>
    <row r="178" spans="1:7" x14ac:dyDescent="0.2">
      <c r="A178" s="66" t="s">
        <v>92</v>
      </c>
      <c r="B178" s="87">
        <v>198190</v>
      </c>
      <c r="C178" s="88">
        <v>200930</v>
      </c>
      <c r="D178" s="73">
        <f t="shared" si="5"/>
        <v>-1.3636589857164205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1788</v>
      </c>
      <c r="C181" s="88">
        <v>598</v>
      </c>
      <c r="D181" s="73">
        <f t="shared" ref="D181:D184" si="6">IFERROR(((B181/C181)-1)*100,IF(B181+C181&lt;&gt;0,100,0))</f>
        <v>198.99665551839462</v>
      </c>
      <c r="E181" s="88">
        <v>11752</v>
      </c>
      <c r="F181" s="88">
        <v>6992</v>
      </c>
      <c r="G181" s="73">
        <f t="shared" ref="G181" si="7">IFERROR(((E181/F181)-1)*100,IF(E181+F181&lt;&gt;0,100,0))</f>
        <v>68.077803203661318</v>
      </c>
    </row>
    <row r="182" spans="1:7" x14ac:dyDescent="0.2">
      <c r="A182" s="66" t="s">
        <v>32</v>
      </c>
      <c r="B182" s="87">
        <v>25576</v>
      </c>
      <c r="C182" s="88">
        <v>9220</v>
      </c>
      <c r="D182" s="73">
        <f t="shared" si="6"/>
        <v>177.39696312364424</v>
      </c>
      <c r="E182" s="88">
        <v>126884</v>
      </c>
      <c r="F182" s="88">
        <v>77104</v>
      </c>
      <c r="G182" s="73">
        <f t="shared" ref="G182" si="8">IFERROR(((E182/F182)-1)*100,IF(E182+F182&lt;&gt;0,100,0))</f>
        <v>64.56214982361486</v>
      </c>
    </row>
    <row r="183" spans="1:7" x14ac:dyDescent="0.2">
      <c r="A183" s="66" t="s">
        <v>91</v>
      </c>
      <c r="B183" s="87">
        <v>1285510.9952</v>
      </c>
      <c r="C183" s="88">
        <v>119589.11362</v>
      </c>
      <c r="D183" s="73">
        <f t="shared" si="6"/>
        <v>974.93981373987867</v>
      </c>
      <c r="E183" s="88">
        <v>3023707.1132200002</v>
      </c>
      <c r="F183" s="88">
        <v>841686.61181999999</v>
      </c>
      <c r="G183" s="73">
        <f t="shared" ref="G183" si="9">IFERROR(((E183/F183)-1)*100,IF(E183+F183&lt;&gt;0,100,0))</f>
        <v>259.24381720671101</v>
      </c>
    </row>
    <row r="184" spans="1:7" x14ac:dyDescent="0.2">
      <c r="A184" s="66" t="s">
        <v>92</v>
      </c>
      <c r="B184" s="87">
        <v>65438</v>
      </c>
      <c r="C184" s="88">
        <v>61346</v>
      </c>
      <c r="D184" s="73">
        <f t="shared" si="6"/>
        <v>6.6703615557656581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2024-03-11T06:20:02Z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