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311466E-F8E1-4BDC-A55E-B39C04D81B4E}"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<sst xmlns="http://schemas.openxmlformats.org/spreadsheetml/2006/main" count="265" uniqueCount="100">
  <si>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</si>
  <si>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</si>
  <si>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</si>
  <si>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</si>
  <si>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</si>
  <si>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</si>
  <si>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</si>
  <si>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</si>
  <si>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</si>
  <si>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</si>
  <si>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</si>
  <si>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</si>
  <si>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</si>
  <si>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</si>
  <si>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</si>
  <si>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</si>
  <si>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</si>
  <si>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</si>
  <si>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</si>
  <si>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</si>
  <si>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</si>
  <si>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</si>
  <si>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</si>
  <si>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</si>
  <si>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</si>
  <si>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</si>
  <si>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</si>
  <si>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</si>
  <si>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</si>
  <si>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</si>
  <si>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</si>
  <si>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</si>
  <si>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</si>
  <si>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</si>
  <si>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</si>
  <si>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</si>
  <si>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</si>
  <si>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</si>
  <si>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</si>
  <si>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</si>
  <si>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</si>
  <si>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</si>
  <si>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</si>
  <si>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</si>
  <si>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</si>
  <si>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</si>
  <si>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</si>
  <si>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</si>
  <si>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</si>
  <si>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</si>
  <si>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</si>
  <si>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</si>
  <si>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</si>
  <si>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</si>
  <si>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</si>
  <si>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</si>
  <si>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</si>
  <si>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</si>
  <si>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</si>
  <si>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</si>
  <si>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</si>
  <si>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</si>
  <si>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</si>
  <si>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</si>
  <si>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</si>
  <si>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</si>
  <si>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</si>
  <si>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</si>
  <si>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</si>
  <si>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</si>
  <si>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</si>
  <si>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</si>
  <si>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</si>
  <si>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</si>
  <si>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</si>
  <si>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</si>
  <si>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</si>
  <si>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</si>
  <si>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</si>
  <si>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</si>
  <si>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</si>
  <si>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</si>
  <si>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</si>
  <si>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</si>
  <si>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</si>
  <si>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</si>
  <si>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</si>
  <si>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</si>
  <si>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</si>
  <si>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</si>
  <si>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</si>
  <si>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</si>
  <si>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</si>
  <si>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</si>
  <si>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</si>
  <si>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</si>
  <si>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</si>
  <si>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15 March 2024</t>
  </si>
  <si>
    <t>15.03.2024</t>
  </si>
  <si>
    <t>17.03.2023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</si>
</sst>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1907781</v>
      </c>
      <c r="C11" s="54">
        <v>2204648</v>
      </c>
      <c r="D11" s="73">
        <f>IFERROR(((B11/C11)-1)*100,IF(B11+C11&lt;&gt;0,100,0))</f>
        <v>-13.465505604522809</v>
      </c>
      <c r="E11" s="54">
        <v>17034826</v>
      </c>
      <c r="F11" s="54">
        <v>16203092</v>
      </c>
      <c r="G11" s="73">
        <f>IFERROR(((E11/F11)-1)*100,IF(E11+F11&lt;&gt;0,100,0))</f>
        <v>5.1331807534018781</v>
      </c>
    </row>
    <row r="12" spans="1:7" s="15" customFormat="1" ht="12" x14ac:dyDescent="0.2">
      <c r="A12" s="51" t="s">
        <v>9</v>
      </c>
      <c r="B12" s="54">
        <v>1970947.068</v>
      </c>
      <c r="C12" s="54">
        <v>3139253.03</v>
      </c>
      <c r="D12" s="73">
        <f>IFERROR(((B12/C12)-1)*100,IF(B12+C12&lt;&gt;0,100,0))</f>
        <v>-37.216049513536667</v>
      </c>
      <c r="E12" s="54">
        <v>14083816.064999999</v>
      </c>
      <c r="F12" s="54">
        <v>17682309.596000001</v>
      </c>
      <c r="G12" s="73">
        <f>IFERROR(((E12/F12)-1)*100,IF(E12+F12&lt;&gt;0,100,0))</f>
        <v>-20.35081170512948</v>
      </c>
    </row>
    <row r="13" spans="1:7" s="15" customFormat="1" ht="12" x14ac:dyDescent="0.2">
      <c r="A13" s="51" t="s">
        <v>10</v>
      </c>
      <c r="B13" s="54">
        <v>146756378.19917199</v>
      </c>
      <c r="C13" s="54">
        <v>220996394.15037301</v>
      </c>
      <c r="D13" s="73">
        <f>IFERROR(((B13/C13)-1)*100,IF(B13+C13&lt;&gt;0,100,0))</f>
        <v>-33.593315509340727</v>
      </c>
      <c r="E13" s="54">
        <v>933860941.67005301</v>
      </c>
      <c r="F13" s="54">
        <v>1275420402.9942601</v>
      </c>
      <c r="G13" s="73">
        <f>IFERROR(((E13/F13)-1)*100,IF(E13+F13&lt;&gt;0,100,0))</f>
        <v>-26.780147198707173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428</v>
      </c>
      <c r="C16" s="54">
        <v>558</v>
      </c>
      <c r="D16" s="73">
        <f>IFERROR(((B16/C16)-1)*100,IF(B16+C16&lt;&gt;0,100,0))</f>
        <v>-23.297491039426522</v>
      </c>
      <c r="E16" s="54">
        <v>4574</v>
      </c>
      <c r="F16" s="54">
        <v>4134</v>
      </c>
      <c r="G16" s="73">
        <f>IFERROR(((E16/F16)-1)*100,IF(E16+F16&lt;&gt;0,100,0))</f>
        <v>10.643444605708762</v>
      </c>
    </row>
    <row r="17" spans="1:7" s="15" customFormat="1" ht="12" x14ac:dyDescent="0.2">
      <c r="A17" s="51" t="s">
        <v>9</v>
      </c>
      <c r="B17" s="54">
        <v>388203.23300000001</v>
      </c>
      <c r="C17" s="54">
        <v>470572.234</v>
      </c>
      <c r="D17" s="73">
        <f>IFERROR(((B17/C17)-1)*100,IF(B17+C17&lt;&gt;0,100,0))</f>
        <v>-17.504007896904518</v>
      </c>
      <c r="E17" s="54">
        <v>2290615.088</v>
      </c>
      <c r="F17" s="54">
        <v>2134574.1660000002</v>
      </c>
      <c r="G17" s="73">
        <f>IFERROR(((E17/F17)-1)*100,IF(E17+F17&lt;&gt;0,100,0))</f>
        <v>7.3101663313206222</v>
      </c>
    </row>
    <row r="18" spans="1:7" s="15" customFormat="1" ht="12" x14ac:dyDescent="0.2">
      <c r="A18" s="51" t="s">
        <v>10</v>
      </c>
      <c r="B18" s="54">
        <v>16253634.440697201</v>
      </c>
      <c r="C18" s="54">
        <v>15851566.4826882</v>
      </c>
      <c r="D18" s="73">
        <f>IFERROR(((B18/C18)-1)*100,IF(B18+C18&lt;&gt;0,100,0))</f>
        <v>2.5364556774127411</v>
      </c>
      <c r="E18" s="54">
        <v>104340835.309453</v>
      </c>
      <c r="F18" s="54">
        <v>121106151.835991</v>
      </c>
      <c r="G18" s="73">
        <f>IFERROR(((E18/F18)-1)*100,IF(E18+F18&lt;&gt;0,100,0))</f>
        <v>-13.843488767806422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19185721.99904</v>
      </c>
      <c r="C24" s="53">
        <v>23282820.525649998</v>
      </c>
      <c r="D24" s="52">
        <f>B24-C24</f>
        <v>-4097098.5266099982</v>
      </c>
      <c r="E24" s="54">
        <v>133686575.84383</v>
      </c>
      <c r="F24" s="54">
        <v>178007333.62314001</v>
      </c>
      <c r="G24" s="52">
        <f>E24-F24</f>
        <v>-44320757.779310003</v>
      </c>
    </row>
    <row r="25" spans="1:7" s="15" customFormat="1" ht="12" x14ac:dyDescent="0.2">
      <c r="A25" s="55" t="s">
        <v>15</v>
      </c>
      <c r="B25" s="53">
        <v>25350647.845120002</v>
      </c>
      <c r="C25" s="53">
        <v>30259090.310139999</v>
      </c>
      <c r="D25" s="52">
        <f>B25-C25</f>
        <v>-4908442.4650199972</v>
      </c>
      <c r="E25" s="54">
        <v>168219671.80515999</v>
      </c>
      <c r="F25" s="54">
        <v>202067127.73888999</v>
      </c>
      <c r="G25" s="52">
        <f>E25-F25</f>
        <v>-33847455.933730006</v>
      </c>
    </row>
    <row r="26" spans="1:7" s="25" customFormat="1" ht="12" x14ac:dyDescent="0.2">
      <c r="A26" s="56" t="s">
        <v>16</v>
      </c>
      <c r="B26" s="57">
        <f>B24-B25</f>
        <v>-6164925.8460800014</v>
      </c>
      <c r="C26" s="57">
        <f>C24-C25</f>
        <v>-6976269.7844900005</v>
      </c>
      <c r="D26" s="57"/>
      <c r="E26" s="57">
        <f>E24-E25</f>
        <v>-34533095.961329982</v>
      </c>
      <c r="F26" s="57">
        <f>F24-F25</f>
        <v>-24059794.115749985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0</v>
      </c>
      <c r="C33" s="104">
        <v>72527.924264410001</v>
      </c>
      <c r="D33" s="73">
        <f t="shared" ref="D33:D42" si="0">IFERROR(((B33/C33)-1)*100,IF(B33+C33&lt;&gt;0,100,0))</f>
        <v>-100</v>
      </c>
      <c r="E33" s="51"/>
      <c r="F33" s="104">
        <v>74437.399999999994</v>
      </c>
      <c r="G33" s="104">
        <v>72939.820000000007</v>
      </c>
    </row>
    <row r="34" spans="1:7" s="15" customFormat="1" ht="12" x14ac:dyDescent="0.2">
      <c r="A34" s="51" t="s">
        <v>23</v>
      </c>
      <c r="B34" s="104">
        <v>0</v>
      </c>
      <c r="C34" s="104">
        <v>74117.384772699996</v>
      </c>
      <c r="D34" s="73">
        <f t="shared" si="0"/>
        <v>-100</v>
      </c>
      <c r="E34" s="51"/>
      <c r="F34" s="104">
        <v>78590.61</v>
      </c>
      <c r="G34" s="104">
        <v>77162.720000000001</v>
      </c>
    </row>
    <row r="35" spans="1:7" s="15" customFormat="1" ht="12" x14ac:dyDescent="0.2">
      <c r="A35" s="51" t="s">
        <v>24</v>
      </c>
      <c r="B35" s="104">
        <v>0</v>
      </c>
      <c r="C35" s="104">
        <v>66588.196587679995</v>
      </c>
      <c r="D35" s="73">
        <f t="shared" si="0"/>
        <v>-100</v>
      </c>
      <c r="E35" s="51"/>
      <c r="F35" s="104">
        <v>71884.570000000007</v>
      </c>
      <c r="G35" s="104">
        <v>70545.77</v>
      </c>
    </row>
    <row r="36" spans="1:7" s="15" customFormat="1" ht="12" x14ac:dyDescent="0.2">
      <c r="A36" s="51" t="s">
        <v>25</v>
      </c>
      <c r="B36" s="104">
        <v>0</v>
      </c>
      <c r="C36" s="104">
        <v>67001.160101269998</v>
      </c>
      <c r="D36" s="73">
        <f t="shared" si="0"/>
        <v>-100</v>
      </c>
      <c r="E36" s="51"/>
      <c r="F36" s="104">
        <v>68147.899999999994</v>
      </c>
      <c r="G36" s="104">
        <v>66616.7</v>
      </c>
    </row>
    <row r="37" spans="1:7" s="15" customFormat="1" ht="12" x14ac:dyDescent="0.2">
      <c r="A37" s="51" t="s">
        <v>79</v>
      </c>
      <c r="B37" s="104">
        <v>0</v>
      </c>
      <c r="C37" s="104">
        <v>62889.398430009998</v>
      </c>
      <c r="D37" s="73">
        <f t="shared" si="0"/>
        <v>-100</v>
      </c>
      <c r="E37" s="51"/>
      <c r="F37" s="104">
        <v>54945.21</v>
      </c>
      <c r="G37" s="104">
        <v>52404.68</v>
      </c>
    </row>
    <row r="38" spans="1:7" s="15" customFormat="1" ht="12" x14ac:dyDescent="0.2">
      <c r="A38" s="51" t="s">
        <v>26</v>
      </c>
      <c r="B38" s="104">
        <v>0</v>
      </c>
      <c r="C38" s="104">
        <v>97048.614057069994</v>
      </c>
      <c r="D38" s="73">
        <f t="shared" si="0"/>
        <v>-100</v>
      </c>
      <c r="E38" s="51"/>
      <c r="F38" s="104">
        <v>102132.52</v>
      </c>
      <c r="G38" s="104">
        <v>100012.41</v>
      </c>
    </row>
    <row r="39" spans="1:7" s="15" customFormat="1" ht="12" x14ac:dyDescent="0.2">
      <c r="A39" s="51" t="s">
        <v>27</v>
      </c>
      <c r="B39" s="104">
        <v>0</v>
      </c>
      <c r="C39" s="104">
        <v>15107.16737549</v>
      </c>
      <c r="D39" s="73">
        <f t="shared" si="0"/>
        <v>-100</v>
      </c>
      <c r="E39" s="51"/>
      <c r="F39" s="104">
        <v>17469.47</v>
      </c>
      <c r="G39" s="104">
        <v>16784.89</v>
      </c>
    </row>
    <row r="40" spans="1:7" s="15" customFormat="1" ht="12" x14ac:dyDescent="0.2">
      <c r="A40" s="51" t="s">
        <v>28</v>
      </c>
      <c r="B40" s="104">
        <v>0</v>
      </c>
      <c r="C40" s="104">
        <v>94537.075833790004</v>
      </c>
      <c r="D40" s="73">
        <f t="shared" si="0"/>
        <v>-100</v>
      </c>
      <c r="E40" s="51"/>
      <c r="F40" s="104">
        <v>102962.06</v>
      </c>
      <c r="G40" s="104">
        <v>100499.45</v>
      </c>
    </row>
    <row r="41" spans="1:7" s="15" customFormat="1" ht="12" x14ac:dyDescent="0.2">
      <c r="A41" s="51" t="s">
        <v>29</v>
      </c>
      <c r="B41" s="59"/>
      <c r="C41" s="59"/>
      <c r="D41" s="73">
        <f t="shared" si="0"/>
        <v>0</v>
      </c>
      <c r="E41" s="51"/>
      <c r="F41" s="59"/>
      <c r="G41" s="59"/>
    </row>
    <row r="42" spans="1:7" s="15" customFormat="1" ht="12" x14ac:dyDescent="0.2">
      <c r="A42" s="51" t="s">
        <v>78</v>
      </c>
      <c r="B42" s="104">
        <v>0</v>
      </c>
      <c r="C42" s="104">
        <v>953.95109633000004</v>
      </c>
      <c r="D42" s="73">
        <f t="shared" si="0"/>
        <v>-100</v>
      </c>
      <c r="E42" s="51"/>
      <c r="F42" s="104">
        <v>646.96</v>
      </c>
      <c r="G42" s="104">
        <v>631.54999999999995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17886.2777965354</v>
      </c>
      <c r="D48" s="59"/>
      <c r="E48" s="105">
        <v>21068.407807865198</v>
      </c>
      <c r="F48" s="59"/>
      <c r="G48" s="73">
        <f>IFERROR(((C48/E48)-1)*100,IF(C48+E48&lt;&gt;0,100,0))</f>
        <v>-15.103799206610457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2295</v>
      </c>
      <c r="D54" s="62"/>
      <c r="E54" s="106">
        <v>551248</v>
      </c>
      <c r="F54" s="106">
        <v>48154563.380000003</v>
      </c>
      <c r="G54" s="106">
        <v>7401971.5199999996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5424</v>
      </c>
      <c r="C68" s="53">
        <v>8022</v>
      </c>
      <c r="D68" s="73">
        <f>IFERROR(((B68/C68)-1)*100,IF(B68+C68&lt;&gt;0,100,0))</f>
        <v>-32.385938668661183</v>
      </c>
      <c r="E68" s="53">
        <v>58378</v>
      </c>
      <c r="F68" s="53">
        <v>70760</v>
      </c>
      <c r="G68" s="73">
        <f>IFERROR(((E68/F68)-1)*100,IF(E68+F68&lt;&gt;0,100,0))</f>
        <v>-17.498586772187675</v>
      </c>
    </row>
    <row r="69" spans="1:7" s="15" customFormat="1" ht="12" x14ac:dyDescent="0.2">
      <c r="A69" s="66" t="s">
        <v>54</v>
      </c>
      <c r="B69" s="54">
        <v>220266940.211</v>
      </c>
      <c r="C69" s="53">
        <v>347395498.07700002</v>
      </c>
      <c r="D69" s="73">
        <f>IFERROR(((B69/C69)-1)*100,IF(B69+C69&lt;&gt;0,100,0))</f>
        <v>-36.594762617741829</v>
      </c>
      <c r="E69" s="53">
        <v>2234882793.7880001</v>
      </c>
      <c r="F69" s="53">
        <v>2706521984.2160001</v>
      </c>
      <c r="G69" s="73">
        <f>IFERROR(((E69/F69)-1)*100,IF(E69+F69&lt;&gt;0,100,0))</f>
        <v>-17.426024735011346</v>
      </c>
    </row>
    <row r="70" spans="1:7" s="15" customFormat="1" ht="12" x14ac:dyDescent="0.2">
      <c r="A70" s="66" t="s">
        <v>55</v>
      </c>
      <c r="B70" s="54">
        <v>209547837.55158001</v>
      </c>
      <c r="C70" s="53">
        <v>303875678.89073998</v>
      </c>
      <c r="D70" s="73">
        <f>IFERROR(((B70/C70)-1)*100,IF(B70+C70&lt;&gt;0,100,0))</f>
        <v>-31.04158966702828</v>
      </c>
      <c r="E70" s="53">
        <v>2019061225.0822501</v>
      </c>
      <c r="F70" s="53">
        <v>2496526409.6828899</v>
      </c>
      <c r="G70" s="73">
        <f>IFERROR(((E70/F70)-1)*100,IF(E70+F70&lt;&gt;0,100,0))</f>
        <v>-19.125180600884882</v>
      </c>
    </row>
    <row r="71" spans="1:7" s="15" customFormat="1" ht="12" x14ac:dyDescent="0.2">
      <c r="A71" s="66" t="s">
        <v>93</v>
      </c>
      <c r="B71" s="73">
        <f>IFERROR(B69/B68/1000,)</f>
        <v>40.609686617072271</v>
      </c>
      <c r="C71" s="73">
        <f>IFERROR(C69/C68/1000,)</f>
        <v>43.305347553851909</v>
      </c>
      <c r="D71" s="73">
        <f>IFERROR(((B71/C71)-1)*100,IF(B71+C71&lt;&gt;0,100,0))</f>
        <v>-6.2247761282309906</v>
      </c>
      <c r="E71" s="73">
        <f>IFERROR(E69/E68/1000,)</f>
        <v>38.282962653533872</v>
      </c>
      <c r="F71" s="73">
        <f>IFERROR(F69/F68/1000,)</f>
        <v>38.249321427586203</v>
      </c>
      <c r="G71" s="73">
        <f>IFERROR(((E71/F71)-1)*100,IF(E71+F71&lt;&gt;0,100,0))</f>
        <v>8.7952477827246689E-2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2713</v>
      </c>
      <c r="C74" s="53">
        <v>2845</v>
      </c>
      <c r="D74" s="73">
        <f>IFERROR(((B74/C74)-1)*100,IF(B74+C74&lt;&gt;0,100,0))</f>
        <v>-4.6397188049209115</v>
      </c>
      <c r="E74" s="53">
        <v>28172</v>
      </c>
      <c r="F74" s="53">
        <v>29630</v>
      </c>
      <c r="G74" s="73">
        <f>IFERROR(((E74/F74)-1)*100,IF(E74+F74&lt;&gt;0,100,0))</f>
        <v>-4.9206884913938538</v>
      </c>
    </row>
    <row r="75" spans="1:7" s="15" customFormat="1" ht="12" x14ac:dyDescent="0.2">
      <c r="A75" s="66" t="s">
        <v>54</v>
      </c>
      <c r="B75" s="54">
        <v>647670466.35300004</v>
      </c>
      <c r="C75" s="53">
        <v>622666466.99399996</v>
      </c>
      <c r="D75" s="73">
        <f>IFERROR(((B75/C75)-1)*100,IF(B75+C75&lt;&gt;0,100,0))</f>
        <v>4.0156328764113569</v>
      </c>
      <c r="E75" s="53">
        <v>6922332967.5900002</v>
      </c>
      <c r="F75" s="53">
        <v>6449281622.4659996</v>
      </c>
      <c r="G75" s="73">
        <f>IFERROR(((E75/F75)-1)*100,IF(E75+F75&lt;&gt;0,100,0))</f>
        <v>7.3349463214031685</v>
      </c>
    </row>
    <row r="76" spans="1:7" s="15" customFormat="1" ht="12" x14ac:dyDescent="0.2">
      <c r="A76" s="66" t="s">
        <v>55</v>
      </c>
      <c r="B76" s="54">
        <v>570527784.64076996</v>
      </c>
      <c r="C76" s="53">
        <v>554280530.20558</v>
      </c>
      <c r="D76" s="73">
        <f>IFERROR(((B76/C76)-1)*100,IF(B76+C76&lt;&gt;0,100,0))</f>
        <v>2.9312331120784574</v>
      </c>
      <c r="E76" s="53">
        <v>6121788906.9109001</v>
      </c>
      <c r="F76" s="53">
        <v>6007981226.5573997</v>
      </c>
      <c r="G76" s="73">
        <f>IFERROR(((E76/F76)-1)*100,IF(E76+F76&lt;&gt;0,100,0))</f>
        <v>1.8942748997022418</v>
      </c>
    </row>
    <row r="77" spans="1:7" s="15" customFormat="1" ht="12" x14ac:dyDescent="0.2">
      <c r="A77" s="66" t="s">
        <v>93</v>
      </c>
      <c r="B77" s="73">
        <f>IFERROR(B75/B74/1000,)</f>
        <v>238.72851690121638</v>
      </c>
      <c r="C77" s="73">
        <f>IFERROR(C75/C74/1000,)</f>
        <v>218.86343303831282</v>
      </c>
      <c r="D77" s="73">
        <f>IFERROR(((B77/C77)-1)*100,IF(B77+C77&lt;&gt;0,100,0))</f>
        <v>9.0764745792076162</v>
      </c>
      <c r="E77" s="73">
        <f>IFERROR(E75/E74/1000,)</f>
        <v>245.71677437136165</v>
      </c>
      <c r="F77" s="73">
        <f>IFERROR(F75/F74/1000,)</f>
        <v>217.66053400155246</v>
      </c>
      <c r="G77" s="73">
        <f>IFERROR(((E77/F77)-1)*100,IF(E77+F77&lt;&gt;0,100,0))</f>
        <v>12.889906982222632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161</v>
      </c>
      <c r="C80" s="53">
        <v>98</v>
      </c>
      <c r="D80" s="73">
        <f>IFERROR(((B80/C80)-1)*100,IF(B80+C80&lt;&gt;0,100,0))</f>
        <v>64.285714285714278</v>
      </c>
      <c r="E80" s="53">
        <v>2737</v>
      </c>
      <c r="F80" s="53">
        <v>2072</v>
      </c>
      <c r="G80" s="73">
        <f>IFERROR(((E80/F80)-1)*100,IF(E80+F80&lt;&gt;0,100,0))</f>
        <v>32.094594594594604</v>
      </c>
    </row>
    <row r="81" spans="1:7" s="15" customFormat="1" ht="12" x14ac:dyDescent="0.2">
      <c r="A81" s="66" t="s">
        <v>54</v>
      </c>
      <c r="B81" s="54">
        <v>26936356.613000002</v>
      </c>
      <c r="C81" s="53">
        <v>12540573.013</v>
      </c>
      <c r="D81" s="73">
        <f>IFERROR(((B81/C81)-1)*100,IF(B81+C81&lt;&gt;0,100,0))</f>
        <v>114.79366680515177</v>
      </c>
      <c r="E81" s="53">
        <v>244758376.891</v>
      </c>
      <c r="F81" s="53">
        <v>247035063.447</v>
      </c>
      <c r="G81" s="73">
        <f>IFERROR(((E81/F81)-1)*100,IF(E81+F81&lt;&gt;0,100,0))</f>
        <v>-0.92160461929261528</v>
      </c>
    </row>
    <row r="82" spans="1:7" s="15" customFormat="1" ht="12" x14ac:dyDescent="0.2">
      <c r="A82" s="66" t="s">
        <v>55</v>
      </c>
      <c r="B82" s="54">
        <v>798071.56477966299</v>
      </c>
      <c r="C82" s="53">
        <v>-2288163.21617004</v>
      </c>
      <c r="D82" s="73">
        <f>IFERROR(((B82/C82)-1)*100,IF(B82+C82&lt;&gt;0,100,0))</f>
        <v>-134.87826214230847</v>
      </c>
      <c r="E82" s="53">
        <v>72016278.426539093</v>
      </c>
      <c r="F82" s="53">
        <v>79994251.566384807</v>
      </c>
      <c r="G82" s="73">
        <f>IFERROR(((E82/F82)-1)*100,IF(E82+F82&lt;&gt;0,100,0))</f>
        <v>-9.9731830520659805</v>
      </c>
    </row>
    <row r="83" spans="1:7" x14ac:dyDescent="0.2">
      <c r="A83" s="66" t="s">
        <v>93</v>
      </c>
      <c r="B83" s="73">
        <f>IFERROR(B81/B80/1000,)</f>
        <v>167.30656281366461</v>
      </c>
      <c r="C83" s="73">
        <f>IFERROR(C81/C80/1000,)</f>
        <v>127.96503074489796</v>
      </c>
      <c r="D83" s="73">
        <f>IFERROR(((B83/C83)-1)*100,IF(B83+C83&lt;&gt;0,100,0))</f>
        <v>30.743971098788037</v>
      </c>
      <c r="E83" s="73">
        <f>IFERROR(E81/E80/1000,)</f>
        <v>89.425786222506403</v>
      </c>
      <c r="F83" s="73">
        <f>IFERROR(F81/F80/1000,)</f>
        <v>119.22541672152509</v>
      </c>
      <c r="G83" s="73">
        <f>IFERROR(((E83/F83)-1)*100,IF(E83+F83&lt;&gt;0,100,0))</f>
        <v>-24.994360530206162</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8298</v>
      </c>
      <c r="C86" s="51">
        <f>C68+C74+C80</f>
        <v>10965</v>
      </c>
      <c r="D86" s="73">
        <f>IFERROR(((B86/C86)-1)*100,IF(B86+C86&lt;&gt;0,100,0))</f>
        <v>-24.32284541723666</v>
      </c>
      <c r="E86" s="51">
        <f>E68+E74+E80</f>
        <v>89287</v>
      </c>
      <c r="F86" s="51">
        <f>F68+F74+F80</f>
        <v>102462</v>
      </c>
      <c r="G86" s="73">
        <f>IFERROR(((E86/F86)-1)*100,IF(E86+F86&lt;&gt;0,100,0))</f>
        <v>-12.858425562647612</v>
      </c>
    </row>
    <row r="87" spans="1:7" s="15" customFormat="1" ht="12" x14ac:dyDescent="0.2">
      <c r="A87" s="66" t="s">
        <v>54</v>
      </c>
      <c r="B87" s="51">
        <f t="shared" ref="B87:C87" si="1">B69+B75+B81</f>
        <v>894873763.17700005</v>
      </c>
      <c r="C87" s="51">
        <f t="shared" si="1"/>
        <v>982602538.08399999</v>
      </c>
      <c r="D87" s="73">
        <f>IFERROR(((B87/C87)-1)*100,IF(B87+C87&lt;&gt;0,100,0))</f>
        <v>-8.9282056077388479</v>
      </c>
      <c r="E87" s="51">
        <f t="shared" ref="E87:F87" si="2">E69+E75+E81</f>
        <v>9401974138.269001</v>
      </c>
      <c r="F87" s="51">
        <f t="shared" si="2"/>
        <v>9402838670.1289997</v>
      </c>
      <c r="G87" s="73">
        <f>IFERROR(((E87/F87)-1)*100,IF(E87+F87&lt;&gt;0,100,0))</f>
        <v>-9.1943708738218E-3</v>
      </c>
    </row>
    <row r="88" spans="1:7" s="15" customFormat="1" ht="12" x14ac:dyDescent="0.2">
      <c r="A88" s="66" t="s">
        <v>55</v>
      </c>
      <c r="B88" s="51">
        <f t="shared" ref="B88:C88" si="3">B70+B76+B82</f>
        <v>780873693.75712955</v>
      </c>
      <c r="C88" s="51">
        <f t="shared" si="3"/>
        <v>855868045.88014984</v>
      </c>
      <c r="D88" s="73">
        <f>IFERROR(((B88/C88)-1)*100,IF(B88+C88&lt;&gt;0,100,0))</f>
        <v>-8.7623731817091368</v>
      </c>
      <c r="E88" s="51">
        <f t="shared" ref="E88:F88" si="4">E70+E76+E82</f>
        <v>8212866410.4196901</v>
      </c>
      <c r="F88" s="51">
        <f t="shared" si="4"/>
        <v>8584501887.806675</v>
      </c>
      <c r="G88" s="73">
        <f>IFERROR(((E88/F88)-1)*100,IF(E88+F88&lt;&gt;0,100,0))</f>
        <v>-4.3291443375981009</v>
      </c>
    </row>
    <row r="89" spans="1:7" x14ac:dyDescent="0.2">
      <c r="A89" s="66" t="s">
        <v>94</v>
      </c>
      <c r="B89" s="73">
        <f>IFERROR((B75/B87)*100,IF(B75+B87&lt;&gt;0,100,0))</f>
        <v>72.375623579981436</v>
      </c>
      <c r="C89" s="73">
        <f>IFERROR((C75/C87)*100,IF(C75+C87&lt;&gt;0,100,0))</f>
        <v>63.369108348544678</v>
      </c>
      <c r="D89" s="73">
        <f>IFERROR(((B89/C89)-1)*100,IF(B89+C89&lt;&gt;0,100,0))</f>
        <v>14.212785166391884</v>
      </c>
      <c r="E89" s="73">
        <f>IFERROR((E75/E87)*100,IF(E75+E87&lt;&gt;0,100,0))</f>
        <v>73.626377458473542</v>
      </c>
      <c r="F89" s="73">
        <f>IFERROR((F75/F87)*100,IF(F75+F87&lt;&gt;0,100,0))</f>
        <v>68.588666132857526</v>
      </c>
      <c r="G89" s="73">
        <f>IFERROR(((E89/F89)-1)*100,IF(E89+F89&lt;&gt;0,100,0))</f>
        <v>7.3448160019002007</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85610846.466000006</v>
      </c>
      <c r="C97" s="107">
        <v>151789385.61899999</v>
      </c>
      <c r="D97" s="52">
        <f>B97-C97</f>
        <v>-66178539.152999982</v>
      </c>
      <c r="E97" s="107">
        <v>1117543818.03</v>
      </c>
      <c r="F97" s="107">
        <v>1273365017.9690001</v>
      </c>
      <c r="G97" s="68">
        <f>E97-F97</f>
        <v>-155821199.93900013</v>
      </c>
    </row>
    <row r="98" spans="1:7" s="15" customFormat="1" ht="13.5" x14ac:dyDescent="0.2">
      <c r="A98" s="66" t="s">
        <v>88</v>
      </c>
      <c r="B98" s="53">
        <v>80268885.200000003</v>
      </c>
      <c r="C98" s="107">
        <v>161549844.35600001</v>
      </c>
      <c r="D98" s="52">
        <f>B98-C98</f>
        <v>-81280959.156000003</v>
      </c>
      <c r="E98" s="107">
        <v>1104036101.8169999</v>
      </c>
      <c r="F98" s="107">
        <v>1284168168.5999999</v>
      </c>
      <c r="G98" s="68">
        <f>E98-F98</f>
        <v>-180132066.78299999</v>
      </c>
    </row>
    <row r="99" spans="1:7" s="15" customFormat="1" ht="12" x14ac:dyDescent="0.2">
      <c r="A99" s="69" t="s">
        <v>16</v>
      </c>
      <c r="B99" s="52">
        <f>B97-B98</f>
        <v>5341961.2660000026</v>
      </c>
      <c r="C99" s="52">
        <f>C97-C98</f>
        <v>-9760458.7370000184</v>
      </c>
      <c r="D99" s="70"/>
      <c r="E99" s="52">
        <f>E97-E98</f>
        <v>13507716.213000059</v>
      </c>
      <c r="F99" s="70">
        <f>F97-F98</f>
        <v>-10803150.630999804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929.64663996366301</v>
      </c>
      <c r="C111" s="108">
        <v>875.37506404889405</v>
      </c>
      <c r="D111" s="73">
        <f>IFERROR(((B111/C111)-1)*100,IF(B111+C111&lt;&gt;0,100,0))</f>
        <v>6.1998083043107499</v>
      </c>
      <c r="E111" s="72"/>
      <c r="F111" s="109">
        <v>943.10337220721101</v>
      </c>
      <c r="G111" s="109">
        <v>929.64663996366301</v>
      </c>
    </row>
    <row r="112" spans="1:7" s="15" customFormat="1" ht="12" x14ac:dyDescent="0.2">
      <c r="A112" s="66" t="s">
        <v>50</v>
      </c>
      <c r="B112" s="109">
        <v>916.181748970635</v>
      </c>
      <c r="C112" s="108">
        <v>862.80430642185604</v>
      </c>
      <c r="D112" s="73">
        <f>IFERROR(((B112/C112)-1)*100,IF(B112+C112&lt;&gt;0,100,0))</f>
        <v>6.1865062739592691</v>
      </c>
      <c r="E112" s="72"/>
      <c r="F112" s="109">
        <v>929.44782550493903</v>
      </c>
      <c r="G112" s="109">
        <v>916.181748970635</v>
      </c>
    </row>
    <row r="113" spans="1:7" s="15" customFormat="1" ht="12" x14ac:dyDescent="0.2">
      <c r="A113" s="66" t="s">
        <v>51</v>
      </c>
      <c r="B113" s="109">
        <v>999.751244735304</v>
      </c>
      <c r="C113" s="108">
        <v>939.930767045484</v>
      </c>
      <c r="D113" s="73">
        <f>IFERROR(((B113/C113)-1)*100,IF(B113+C113&lt;&gt;0,100,0))</f>
        <v>6.3643493528630524</v>
      </c>
      <c r="E113" s="72"/>
      <c r="F113" s="109">
        <v>1014.16887438846</v>
      </c>
      <c r="G113" s="109">
        <v>999.751244735304</v>
      </c>
    </row>
    <row r="114" spans="1:7" s="25" customFormat="1" ht="12" x14ac:dyDescent="0.2">
      <c r="A114" s="69" t="s">
        <v>52</v>
      </c>
      <c r="B114" s="73"/>
      <c r="C114" s="72"/>
      <c r="D114" s="74"/>
      <c r="E114" s="72"/>
      <c r="F114" s="58"/>
      <c r="G114" s="58"/>
    </row>
    <row r="115" spans="1:7" s="15" customFormat="1" ht="12" x14ac:dyDescent="0.2">
      <c r="A115" s="66" t="s">
        <v>56</v>
      </c>
      <c r="B115" s="109">
        <v>715.06162334246096</v>
      </c>
      <c r="C115" s="108">
        <v>663.19932724369096</v>
      </c>
      <c r="D115" s="73">
        <f>IFERROR(((B115/C115)-1)*100,IF(B115+C115&lt;&gt;0,100,0))</f>
        <v>7.8200163914993404</v>
      </c>
      <c r="E115" s="72"/>
      <c r="F115" s="109">
        <v>717.59477401500396</v>
      </c>
      <c r="G115" s="109">
        <v>715.06162334246096</v>
      </c>
    </row>
    <row r="116" spans="1:7" s="15" customFormat="1" ht="12" x14ac:dyDescent="0.2">
      <c r="A116" s="66" t="s">
        <v>57</v>
      </c>
      <c r="B116" s="109">
        <v>931.03013692417198</v>
      </c>
      <c r="C116" s="108">
        <v>871.81643812840605</v>
      </c>
      <c r="D116" s="73">
        <f>IFERROR(((B116/C116)-1)*100,IF(B116+C116&lt;&gt;0,100,0))</f>
        <v>6.7919915484599525</v>
      </c>
      <c r="E116" s="72"/>
      <c r="F116" s="109">
        <v>941.98255760223401</v>
      </c>
      <c r="G116" s="109">
        <v>931.03013692417198</v>
      </c>
    </row>
    <row r="117" spans="1:7" s="15" customFormat="1" ht="12" x14ac:dyDescent="0.2">
      <c r="A117" s="66" t="s">
        <v>59</v>
      </c>
      <c r="B117" s="109">
        <v>1072.1006187497401</v>
      </c>
      <c r="C117" s="108">
        <v>998.16744448568397</v>
      </c>
      <c r="D117" s="73">
        <f>IFERROR(((B117/C117)-1)*100,IF(B117+C117&lt;&gt;0,100,0))</f>
        <v>7.4068909652879933</v>
      </c>
      <c r="E117" s="72"/>
      <c r="F117" s="109">
        <v>1088.7903982725099</v>
      </c>
      <c r="G117" s="109">
        <v>1072.1006187497401</v>
      </c>
    </row>
    <row r="118" spans="1:7" s="15" customFormat="1" ht="12" x14ac:dyDescent="0.2">
      <c r="A118" s="66" t="s">
        <v>58</v>
      </c>
      <c r="B118" s="109">
        <v>965.12736842385902</v>
      </c>
      <c r="C118" s="108">
        <v>927.18674935923002</v>
      </c>
      <c r="D118" s="73">
        <f>IFERROR(((B118/C118)-1)*100,IF(B118+C118&lt;&gt;0,100,0))</f>
        <v>4.0920148061703188</v>
      </c>
      <c r="E118" s="72"/>
      <c r="F118" s="109">
        <v>984.36463616051606</v>
      </c>
      <c r="G118" s="109">
        <v>965.12736842385902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67</v>
      </c>
      <c r="C127" s="53">
        <v>152</v>
      </c>
      <c r="D127" s="73">
        <f>IFERROR(((B127/C127)-1)*100,IF(B127+C127&lt;&gt;0,100,0))</f>
        <v>-55.921052631578952</v>
      </c>
      <c r="E127" s="53">
        <v>3916</v>
      </c>
      <c r="F127" s="53">
        <v>3152</v>
      </c>
      <c r="G127" s="73">
        <f>IFERROR(((E127/F127)-1)*100,IF(E127+F127&lt;&gt;0,100,0))</f>
        <v>24.238578680203048</v>
      </c>
    </row>
    <row r="128" spans="1:7" s="15" customFormat="1" ht="12" x14ac:dyDescent="0.2">
      <c r="A128" s="66" t="s">
        <v>74</v>
      </c>
      <c r="B128" s="54">
        <v>5</v>
      </c>
      <c r="C128" s="53">
        <v>4</v>
      </c>
      <c r="D128" s="73">
        <f>IFERROR(((B128/C128)-1)*100,IF(B128+C128&lt;&gt;0,100,0))</f>
        <v>25</v>
      </c>
      <c r="E128" s="53">
        <v>90</v>
      </c>
      <c r="F128" s="53">
        <v>89</v>
      </c>
      <c r="G128" s="73">
        <f>IFERROR(((E128/F128)-1)*100,IF(E128+F128&lt;&gt;0,100,0))</f>
        <v>1.1235955056179803</v>
      </c>
    </row>
    <row r="129" spans="1:7" s="25" customFormat="1" ht="12" x14ac:dyDescent="0.2">
      <c r="A129" s="69" t="s">
        <v>34</v>
      </c>
      <c r="B129" s="70">
        <f>SUM(B126:B128)</f>
        <v>72</v>
      </c>
      <c r="C129" s="70">
        <f>SUM(C126:C128)</f>
        <v>156</v>
      </c>
      <c r="D129" s="73">
        <f>IFERROR(((B129/C129)-1)*100,IF(B129+C129&lt;&gt;0,100,0))</f>
        <v>-53.846153846153847</v>
      </c>
      <c r="E129" s="70">
        <f>SUM(E126:E128)</f>
        <v>4006</v>
      </c>
      <c r="F129" s="70">
        <f>SUM(F126:F128)</f>
        <v>3241</v>
      </c>
      <c r="G129" s="73">
        <f>IFERROR(((E129/F129)-1)*100,IF(E129+F129&lt;&gt;0,100,0))</f>
        <v>23.603825979635907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26</v>
      </c>
      <c r="C132" s="53">
        <v>0</v>
      </c>
      <c r="D132" s="73">
        <f>IFERROR(((B132/C132)-1)*100,IF(B132+C132&lt;&gt;0,100,0))</f>
        <v>100</v>
      </c>
      <c r="E132" s="53">
        <v>405</v>
      </c>
      <c r="F132" s="53">
        <v>248</v>
      </c>
      <c r="G132" s="73">
        <f>IFERROR(((E132/F132)-1)*100,IF(E132+F132&lt;&gt;0,100,0))</f>
        <v>63.306451612903224</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26</v>
      </c>
      <c r="C134" s="70">
        <f>SUM(C132:C133)</f>
        <v>0</v>
      </c>
      <c r="D134" s="73">
        <f>IFERROR(((B134/C134)-1)*100,IF(B134+C134&lt;&gt;0,100,0))</f>
        <v>100</v>
      </c>
      <c r="E134" s="70">
        <f>SUM(E132:E133)</f>
        <v>405</v>
      </c>
      <c r="F134" s="70">
        <f>SUM(F132:F133)</f>
        <v>248</v>
      </c>
      <c r="G134" s="73">
        <f>IFERROR(((E134/F134)-1)*100,IF(E134+F134&lt;&gt;0,100,0))</f>
        <v>63.306451612903224</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19318</v>
      </c>
      <c r="C138" s="53">
        <v>52787</v>
      </c>
      <c r="D138" s="73">
        <f>IFERROR(((B138/C138)-1)*100,IF(B138+C138&lt;&gt;0,100,0))</f>
        <v>-63.403868376683661</v>
      </c>
      <c r="E138" s="53">
        <v>3344122</v>
      </c>
      <c r="F138" s="53">
        <v>3392719</v>
      </c>
      <c r="G138" s="73">
        <f>IFERROR(((E138/F138)-1)*100,IF(E138+F138&lt;&gt;0,100,0))</f>
        <v>-1.4323909525074119</v>
      </c>
    </row>
    <row r="139" spans="1:7" s="15" customFormat="1" ht="12" x14ac:dyDescent="0.2">
      <c r="A139" s="66" t="s">
        <v>74</v>
      </c>
      <c r="B139" s="54">
        <v>18</v>
      </c>
      <c r="C139" s="53">
        <v>4</v>
      </c>
      <c r="D139" s="73">
        <f>IFERROR(((B139/C139)-1)*100,IF(B139+C139&lt;&gt;0,100,0))</f>
        <v>350</v>
      </c>
      <c r="E139" s="53">
        <v>3257</v>
      </c>
      <c r="F139" s="53">
        <v>3745</v>
      </c>
      <c r="G139" s="73">
        <f>IFERROR(((E139/F139)-1)*100,IF(E139+F139&lt;&gt;0,100,0))</f>
        <v>-13.030707610146862</v>
      </c>
    </row>
    <row r="140" spans="1:7" s="15" customFormat="1" ht="12" x14ac:dyDescent="0.2">
      <c r="A140" s="69" t="s">
        <v>34</v>
      </c>
      <c r="B140" s="70">
        <f>SUM(B137:B139)</f>
        <v>19336</v>
      </c>
      <c r="C140" s="70">
        <f>SUM(C137:C139)</f>
        <v>52791</v>
      </c>
      <c r="D140" s="73">
        <f>IFERROR(((B140/C140)-1)*100,IF(B140+C140&lt;&gt;0,100,0))</f>
        <v>-63.372544562520126</v>
      </c>
      <c r="E140" s="70">
        <f>SUM(E137:E139)</f>
        <v>3347379</v>
      </c>
      <c r="F140" s="70">
        <f>SUM(F137:F139)</f>
        <v>3396464</v>
      </c>
      <c r="G140" s="73">
        <f>IFERROR(((E140/F140)-1)*100,IF(E140+F140&lt;&gt;0,100,0))</f>
        <v>-1.4451794572237442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34480</v>
      </c>
      <c r="C143" s="53">
        <v>0</v>
      </c>
      <c r="D143" s="73">
        <f>IFERROR(((B143/C143)-1)*100,)</f>
        <v>0</v>
      </c>
      <c r="E143" s="53">
        <v>278720</v>
      </c>
      <c r="F143" s="53">
        <v>113321</v>
      </c>
      <c r="G143" s="73">
        <f>IFERROR(((E143/F143)-1)*100,)</f>
        <v>145.9561775840312</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34480</v>
      </c>
      <c r="C145" s="70">
        <f>SUM(C143:C144)</f>
        <v>0</v>
      </c>
      <c r="D145" s="73">
        <f>IFERROR(((B145/C145)-1)*100,)</f>
        <v>0</v>
      </c>
      <c r="E145" s="70">
        <f>SUM(E143:E144)</f>
        <v>278720</v>
      </c>
      <c r="F145" s="70">
        <f>SUM(F143:F144)</f>
        <v>113321</v>
      </c>
      <c r="G145" s="73">
        <f>IFERROR(((E145/F145)-1)*100,)</f>
        <v>145.9561775840312</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1550736.2416600001</v>
      </c>
      <c r="C149" s="53">
        <v>4570410.8125600005</v>
      </c>
      <c r="D149" s="73">
        <f>IFERROR(((B149/C149)-1)*100,IF(B149+C149&lt;&gt;0,100,0))</f>
        <v>-66.070090736736333</v>
      </c>
      <c r="E149" s="53">
        <v>292163050.31866997</v>
      </c>
      <c r="F149" s="53">
        <v>299122521.62015998</v>
      </c>
      <c r="G149" s="73">
        <f>IFERROR(((E149/F149)-1)*100,IF(E149+F149&lt;&gt;0,100,0))</f>
        <v>-2.3266289892833525</v>
      </c>
    </row>
    <row r="150" spans="1:7" x14ac:dyDescent="0.2">
      <c r="A150" s="66" t="s">
        <v>74</v>
      </c>
      <c r="B150" s="54">
        <v>168130.68</v>
      </c>
      <c r="C150" s="53">
        <v>24077.06</v>
      </c>
      <c r="D150" s="73">
        <f>IFERROR(((B150/C150)-1)*100,IF(B150+C150&lt;&gt;0,100,0))</f>
        <v>598.302367481744</v>
      </c>
      <c r="E150" s="53">
        <v>23258381.640000001</v>
      </c>
      <c r="F150" s="53">
        <v>24631890.34</v>
      </c>
      <c r="G150" s="73">
        <f>IFERROR(((E150/F150)-1)*100,IF(E150+F150&lt;&gt;0,100,0))</f>
        <v>-5.5761400405779815</v>
      </c>
    </row>
    <row r="151" spans="1:7" s="15" customFormat="1" ht="12" x14ac:dyDescent="0.2">
      <c r="A151" s="69" t="s">
        <v>34</v>
      </c>
      <c r="B151" s="70">
        <f>SUM(B148:B150)</f>
        <v>1718866.92166</v>
      </c>
      <c r="C151" s="70">
        <f>SUM(C148:C150)</f>
        <v>4594487.87256</v>
      </c>
      <c r="D151" s="73">
        <f>IFERROR(((B151/C151)-1)*100,IF(B151+C151&lt;&gt;0,100,0))</f>
        <v>-62.58849801463802</v>
      </c>
      <c r="E151" s="70">
        <f>SUM(E148:E150)</f>
        <v>315421431.95866996</v>
      </c>
      <c r="F151" s="70">
        <f>SUM(F148:F150)</f>
        <v>323754411.96015996</v>
      </c>
      <c r="G151" s="73">
        <f>IFERROR(((E151/F151)-1)*100,IF(E151+F151&lt;&gt;0,100,0))</f>
        <v>-2.5738583610454113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23796.82</v>
      </c>
      <c r="C154" s="53">
        <v>0</v>
      </c>
      <c r="D154" s="73">
        <f>IFERROR(((B154/C154)-1)*100,IF(B154+C154&lt;&gt;0,100,0))</f>
        <v>100</v>
      </c>
      <c r="E154" s="53">
        <v>125455.83199999999</v>
      </c>
      <c r="F154" s="53">
        <v>182479.24350000001</v>
      </c>
      <c r="G154" s="73">
        <f>IFERROR(((E154/F154)-1)*100,IF(E154+F154&lt;&gt;0,100,0))</f>
        <v>-31.24925904244008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23796.82</v>
      </c>
      <c r="C156" s="70">
        <f>SUM(C154:C155)</f>
        <v>0</v>
      </c>
      <c r="D156" s="73">
        <f>IFERROR(((B156/C156)-1)*100,IF(B156+C156&lt;&gt;0,100,0))</f>
        <v>100</v>
      </c>
      <c r="E156" s="70">
        <f>SUM(E154:E155)</f>
        <v>125455.83199999999</v>
      </c>
      <c r="F156" s="70">
        <f>SUM(F154:F155)</f>
        <v>182479.24350000001</v>
      </c>
      <c r="G156" s="73">
        <f>IFERROR(((E156/F156)-1)*100,IF(E156+F156&lt;&gt;0,100,0))</f>
        <v>-31.24925904244008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1404018</v>
      </c>
      <c r="C160" s="53">
        <v>1302974</v>
      </c>
      <c r="D160" s="73">
        <f>IFERROR(((B160/C160)-1)*100,IF(B160+C160&lt;&gt;0,100,0))</f>
        <v>7.7548746176055783</v>
      </c>
      <c r="E160" s="65"/>
      <c r="F160" s="65"/>
      <c r="G160" s="52"/>
    </row>
    <row r="161" spans="1:7" s="15" customFormat="1" ht="12" x14ac:dyDescent="0.2">
      <c r="A161" s="66" t="s">
        <v>74</v>
      </c>
      <c r="B161" s="54">
        <v>1417</v>
      </c>
      <c r="C161" s="53">
        <v>1593</v>
      </c>
      <c r="D161" s="73">
        <f>IFERROR(((B161/C161)-1)*100,IF(B161+C161&lt;&gt;0,100,0))</f>
        <v>-11.048336472065291</v>
      </c>
      <c r="E161" s="65"/>
      <c r="F161" s="65"/>
      <c r="G161" s="52"/>
    </row>
    <row r="162" spans="1:7" s="25" customFormat="1" ht="12" x14ac:dyDescent="0.2">
      <c r="A162" s="69" t="s">
        <v>34</v>
      </c>
      <c r="B162" s="70">
        <f>SUM(B159:B161)</f>
        <v>1405435</v>
      </c>
      <c r="C162" s="70">
        <f>SUM(C159:C161)</f>
        <v>1304982</v>
      </c>
      <c r="D162" s="73">
        <f>IFERROR(((B162/C162)-1)*100,IF(B162+C162&lt;&gt;0,100,0))</f>
        <v>7.6976540672591742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119879</v>
      </c>
      <c r="C165" s="53">
        <v>124777</v>
      </c>
      <c r="D165" s="73">
        <f>IFERROR(((B165/C165)-1)*100,IF(B165+C165&lt;&gt;0,100,0))</f>
        <v>-3.9254029188071526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119879</v>
      </c>
      <c r="C167" s="70">
        <f>SUM(C165:C166)</f>
        <v>124777</v>
      </c>
      <c r="D167" s="73">
        <f>IFERROR(((B167/C167)-1)*100,IF(B167+C167&lt;&gt;0,100,0))</f>
        <v>-3.9254029188071526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29546</v>
      </c>
      <c r="C175" s="88">
        <v>20638</v>
      </c>
      <c r="D175" s="73">
        <f>IFERROR(((B175/C175)-1)*100,IF(B175+C175&lt;&gt;0,100,0))</f>
        <v>43.163097199341017</v>
      </c>
      <c r="E175" s="88">
        <v>370924</v>
      </c>
      <c r="F175" s="88">
        <v>258326</v>
      </c>
      <c r="G175" s="73">
        <f>IFERROR(((E175/F175)-1)*100,IF(E175+F175&lt;&gt;0,100,0))</f>
        <v>43.58755990492633</v>
      </c>
    </row>
    <row r="176" spans="1:7" x14ac:dyDescent="0.2">
      <c r="A176" s="66" t="s">
        <v>32</v>
      </c>
      <c r="B176" s="87">
        <v>123644</v>
      </c>
      <c r="C176" s="88">
        <v>86700</v>
      </c>
      <c r="D176" s="73">
        <f t="shared" ref="D176:D178" si="5">IFERROR(((B176/C176)-1)*100,IF(B176+C176&lt;&gt;0,100,0))</f>
        <v>42.611303344867359</v>
      </c>
      <c r="E176" s="88">
        <v>1602814</v>
      </c>
      <c r="F176" s="88">
        <v>1294680</v>
      </c>
      <c r="G176" s="73">
        <f>IFERROR(((E176/F176)-1)*100,IF(E176+F176&lt;&gt;0,100,0))</f>
        <v>23.800012358266144</v>
      </c>
    </row>
    <row r="177" spans="1:7" x14ac:dyDescent="0.2">
      <c r="A177" s="66" t="s">
        <v>91</v>
      </c>
      <c r="B177" s="87">
        <v>54617785.845578</v>
      </c>
      <c r="C177" s="88">
        <v>35566749.992688</v>
      </c>
      <c r="D177" s="73">
        <f t="shared" si="5"/>
        <v>53.564174001860195</v>
      </c>
      <c r="E177" s="88">
        <v>660988784.252298</v>
      </c>
      <c r="F177" s="88">
        <v>557311594.79121602</v>
      </c>
      <c r="G177" s="73">
        <f>IFERROR(((E177/F177)-1)*100,IF(E177+F177&lt;&gt;0,100,0))</f>
        <v>18.603092135544429</v>
      </c>
    </row>
    <row r="178" spans="1:7" x14ac:dyDescent="0.2">
      <c r="A178" s="66" t="s">
        <v>92</v>
      </c>
      <c r="B178" s="87">
        <v>193460</v>
      </c>
      <c r="C178" s="88">
        <v>201208</v>
      </c>
      <c r="D178" s="73">
        <f t="shared" si="5"/>
        <v>-3.8507415212118756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1432</v>
      </c>
      <c r="C181" s="88">
        <v>274</v>
      </c>
      <c r="D181" s="73">
        <f t="shared" ref="D181:D184" si="6">IFERROR(((B181/C181)-1)*100,IF(B181+C181&lt;&gt;0,100,0))</f>
        <v>422.62773722627742</v>
      </c>
      <c r="E181" s="88">
        <v>13184</v>
      </c>
      <c r="F181" s="88">
        <v>7266</v>
      </c>
      <c r="G181" s="73">
        <f t="shared" ref="G181" si="7">IFERROR(((E181/F181)-1)*100,IF(E181+F181&lt;&gt;0,100,0))</f>
        <v>81.447839251307457</v>
      </c>
    </row>
    <row r="182" spans="1:7" x14ac:dyDescent="0.2">
      <c r="A182" s="66" t="s">
        <v>32</v>
      </c>
      <c r="B182" s="87">
        <v>9878</v>
      </c>
      <c r="C182" s="88">
        <v>2606</v>
      </c>
      <c r="D182" s="73">
        <f t="shared" si="6"/>
        <v>279.04834996162703</v>
      </c>
      <c r="E182" s="88">
        <v>136762</v>
      </c>
      <c r="F182" s="88">
        <v>79710</v>
      </c>
      <c r="G182" s="73">
        <f t="shared" ref="G182" si="8">IFERROR(((E182/F182)-1)*100,IF(E182+F182&lt;&gt;0,100,0))</f>
        <v>71.574457408104379</v>
      </c>
    </row>
    <row r="183" spans="1:7" x14ac:dyDescent="0.2">
      <c r="A183" s="66" t="s">
        <v>91</v>
      </c>
      <c r="B183" s="87">
        <v>219363.13574</v>
      </c>
      <c r="C183" s="88">
        <v>27478.403579999998</v>
      </c>
      <c r="D183" s="73">
        <f t="shared" si="6"/>
        <v>698.31106309124243</v>
      </c>
      <c r="E183" s="88">
        <v>3243070.24896</v>
      </c>
      <c r="F183" s="88">
        <v>869165.01540000003</v>
      </c>
      <c r="G183" s="73">
        <f t="shared" ref="G183" si="9">IFERROR(((E183/F183)-1)*100,IF(E183+F183&lt;&gt;0,100,0))</f>
        <v>273.12480271280828</v>
      </c>
    </row>
    <row r="184" spans="1:7" x14ac:dyDescent="0.2">
      <c r="A184" s="66" t="s">
        <v>92</v>
      </c>
      <c r="B184" s="87">
        <v>68954</v>
      </c>
      <c r="C184" s="88">
        <v>62190</v>
      </c>
      <c r="D184" s="73">
        <f t="shared" si="6"/>
        <v>10.87634667953048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2024-03-18T06:20:01Z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