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E8EBD12-499B-462D-994D-3B8A2201B5FE}" xr6:coauthVersionLast="47" xr6:coauthVersionMax="47" xr10:uidLastSave="{00000000-0000-0000-0000-000000000000}"/>
  <bookViews>
    <workbookView xWindow="402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<sst xmlns="http://schemas.openxmlformats.org/spreadsheetml/2006/main" count="265" uniqueCount="100">
  <si>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</si>
  <si>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</si>
  <si>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</si>
  <si>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</si>
  <si>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</si>
  <si>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</si>
  <si>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</si>
  <si>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</si>
  <si>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</si>
  <si>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</si>
  <si>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</si>
  <si>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</si>
  <si>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</si>
  <si>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</si>
  <si>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</si>
  <si>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</si>
  <si>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</si>
  <si>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</si>
  <si>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</si>
  <si>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</si>
  <si>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</si>
  <si>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</si>
  <si>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</si>
  <si>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</si>
  <si>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</si>
  <si>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</si>
  <si>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</si>
  <si>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</si>
  <si>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</si>
  <si>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</si>
  <si>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</si>
  <si>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</si>
  <si>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</si>
  <si>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</si>
  <si>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</si>
  <si>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</si>
  <si>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</si>
  <si>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</si>
  <si>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</si>
  <si>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</si>
  <si>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</si>
  <si>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</si>
  <si>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</si>
  <si>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</si>
  <si>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</si>
  <si>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</si>
  <si>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</si>
  <si>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</si>
  <si>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</si>
  <si>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</si>
  <si>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</si>
  <si>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</si>
  <si>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</si>
  <si>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</si>
  <si>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</si>
  <si>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</si>
  <si>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</si>
  <si>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</si>
  <si>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</si>
  <si>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</si>
  <si>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</si>
  <si>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</si>
  <si>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</si>
  <si>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</si>
  <si>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</si>
  <si>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</si>
  <si>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</si>
  <si>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</si>
  <si>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</si>
  <si>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</si>
  <si>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</si>
  <si>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</si>
  <si>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</si>
  <si>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</si>
  <si>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</si>
  <si>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</si>
  <si>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</si>
  <si>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</si>
  <si>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</si>
  <si>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</si>
  <si>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</si>
  <si>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</si>
  <si>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</si>
  <si>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</si>
  <si>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</si>
  <si>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</si>
  <si>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</si>
  <si>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</si>
  <si>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</si>
  <si>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</si>
  <si>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</si>
  <si>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</si>
  <si>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</si>
  <si>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</si>
  <si>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</si>
  <si>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</si>
  <si>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</si>
  <si>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22 March 2024</t>
  </si>
  <si>
    <t>22.03.2024</t>
  </si>
  <si>
    <t>24.03.2023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</si>
</sst>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1414266</v>
      </c>
      <c r="C11" s="54">
        <v>1470038</v>
      </c>
      <c r="D11" s="73">
        <f>IFERROR(((B11/C11)-1)*100,IF(B11+C11&lt;&gt;0,100,0))</f>
        <v>-3.7939155314352435</v>
      </c>
      <c r="E11" s="54">
        <v>18449092</v>
      </c>
      <c r="F11" s="54">
        <v>17673130</v>
      </c>
      <c r="G11" s="73">
        <f>IFERROR(((E11/F11)-1)*100,IF(E11+F11&lt;&gt;0,100,0))</f>
        <v>4.3906314274834157</v>
      </c>
    </row>
    <row r="12" spans="1:7" s="15" customFormat="1" ht="12" x14ac:dyDescent="0.2">
      <c r="A12" s="51" t="s">
        <v>9</v>
      </c>
      <c r="B12" s="54">
        <v>1262097.6969999999</v>
      </c>
      <c r="C12" s="54">
        <v>1330327.013</v>
      </c>
      <c r="D12" s="73">
        <f>IFERROR(((B12/C12)-1)*100,IF(B12+C12&lt;&gt;0,100,0))</f>
        <v>-5.1287627277549763</v>
      </c>
      <c r="E12" s="54">
        <v>15345913.762</v>
      </c>
      <c r="F12" s="54">
        <v>19012636.609000001</v>
      </c>
      <c r="G12" s="73">
        <f>IFERROR(((E12/F12)-1)*100,IF(E12+F12&lt;&gt;0,100,0))</f>
        <v>-19.285714666551222</v>
      </c>
    </row>
    <row r="13" spans="1:7" s="15" customFormat="1" ht="12" x14ac:dyDescent="0.2">
      <c r="A13" s="51" t="s">
        <v>10</v>
      </c>
      <c r="B13" s="54">
        <v>106172965.768737</v>
      </c>
      <c r="C13" s="54">
        <v>101922691.86877701</v>
      </c>
      <c r="D13" s="73">
        <f>IFERROR(((B13/C13)-1)*100,IF(B13+C13&lt;&gt;0,100,0))</f>
        <v>4.170095806959373</v>
      </c>
      <c r="E13" s="54">
        <v>1040033907.43879</v>
      </c>
      <c r="F13" s="54">
        <v>1377343094.86303</v>
      </c>
      <c r="G13" s="73">
        <f>IFERROR(((E13/F13)-1)*100,IF(E13+F13&lt;&gt;0,100,0))</f>
        <v>-24.489844881952504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312</v>
      </c>
      <c r="C16" s="54">
        <v>358</v>
      </c>
      <c r="D16" s="73">
        <f>IFERROR(((B16/C16)-1)*100,IF(B16+C16&lt;&gt;0,100,0))</f>
        <v>-12.849162011173188</v>
      </c>
      <c r="E16" s="54">
        <v>4886</v>
      </c>
      <c r="F16" s="54">
        <v>4492</v>
      </c>
      <c r="G16" s="73">
        <f>IFERROR(((E16/F16)-1)*100,IF(E16+F16&lt;&gt;0,100,0))</f>
        <v>8.7711487088156801</v>
      </c>
    </row>
    <row r="17" spans="1:7" s="15" customFormat="1" ht="12" x14ac:dyDescent="0.2">
      <c r="A17" s="51" t="s">
        <v>9</v>
      </c>
      <c r="B17" s="54">
        <v>130003.469</v>
      </c>
      <c r="C17" s="54">
        <v>101690.671</v>
      </c>
      <c r="D17" s="73">
        <f>IFERROR(((B17/C17)-1)*100,IF(B17+C17&lt;&gt;0,100,0))</f>
        <v>27.842080027183602</v>
      </c>
      <c r="E17" s="54">
        <v>2420618.557</v>
      </c>
      <c r="F17" s="54">
        <v>2236264.8369999998</v>
      </c>
      <c r="G17" s="73">
        <f>IFERROR(((E17/F17)-1)*100,IF(E17+F17&lt;&gt;0,100,0))</f>
        <v>8.2438232247713081</v>
      </c>
    </row>
    <row r="18" spans="1:7" s="15" customFormat="1" ht="12" x14ac:dyDescent="0.2">
      <c r="A18" s="51" t="s">
        <v>10</v>
      </c>
      <c r="B18" s="54">
        <v>7857727.1014377298</v>
      </c>
      <c r="C18" s="54">
        <v>6403038.9279120704</v>
      </c>
      <c r="D18" s="73">
        <f>IFERROR(((B18/C18)-1)*100,IF(B18+C18&lt;&gt;0,100,0))</f>
        <v>22.718715127349842</v>
      </c>
      <c r="E18" s="54">
        <v>112198562.410891</v>
      </c>
      <c r="F18" s="54">
        <v>127509190.76390301</v>
      </c>
      <c r="G18" s="73">
        <f>IFERROR(((E18/F18)-1)*100,IF(E18+F18&lt;&gt;0,100,0))</f>
        <v>-12.00747041157314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11447408.6886</v>
      </c>
      <c r="C24" s="53">
        <v>14107049.965469999</v>
      </c>
      <c r="D24" s="52">
        <f>B24-C24</f>
        <v>-2659641.2768699992</v>
      </c>
      <c r="E24" s="54">
        <v>145900192.70315999</v>
      </c>
      <c r="F24" s="54">
        <v>192114383.58860999</v>
      </c>
      <c r="G24" s="52">
        <f>E24-F24</f>
        <v>-46214190.885450006</v>
      </c>
    </row>
    <row r="25" spans="1:7" s="15" customFormat="1" ht="12" x14ac:dyDescent="0.2">
      <c r="A25" s="55" t="s">
        <v>15</v>
      </c>
      <c r="B25" s="53">
        <v>13337678.69681</v>
      </c>
      <c r="C25" s="53">
        <v>16270533.57535</v>
      </c>
      <c r="D25" s="52">
        <f>B25-C25</f>
        <v>-2932854.8785399999</v>
      </c>
      <c r="E25" s="54">
        <v>181836584.18087</v>
      </c>
      <c r="F25" s="54">
        <v>218337661.31424001</v>
      </c>
      <c r="G25" s="52">
        <f>E25-F25</f>
        <v>-36501077.133370012</v>
      </c>
    </row>
    <row r="26" spans="1:7" s="25" customFormat="1" ht="12" x14ac:dyDescent="0.2">
      <c r="A26" s="56" t="s">
        <v>16</v>
      </c>
      <c r="B26" s="57">
        <f>B24-B25</f>
        <v>-1890270.0082099997</v>
      </c>
      <c r="C26" s="57">
        <f>C24-C25</f>
        <v>-2163483.6098800004</v>
      </c>
      <c r="D26" s="57"/>
      <c r="E26" s="57">
        <f>E24-E25</f>
        <v>-35936391.477710009</v>
      </c>
      <c r="F26" s="57">
        <f>F24-F25</f>
        <v>-26223277.725630015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0</v>
      </c>
      <c r="C33" s="104">
        <v>74695.04424268</v>
      </c>
      <c r="D33" s="73">
        <f t="shared" ref="D33:D42" si="0">IFERROR(((B33/C33)-1)*100,IF(B33+C33&lt;&gt;0,100,0))</f>
        <v>-100</v>
      </c>
      <c r="E33" s="51"/>
      <c r="F33" s="104">
        <v>73509.75</v>
      </c>
      <c r="G33" s="104">
        <v>71663.25</v>
      </c>
    </row>
    <row r="34" spans="1:7" s="15" customFormat="1" ht="12" x14ac:dyDescent="0.2">
      <c r="A34" s="51" t="s">
        <v>23</v>
      </c>
      <c r="B34" s="104">
        <v>0</v>
      </c>
      <c r="C34" s="104">
        <v>74517.296166689994</v>
      </c>
      <c r="D34" s="73">
        <f t="shared" si="0"/>
        <v>-100</v>
      </c>
      <c r="E34" s="51"/>
      <c r="F34" s="104">
        <v>77687.740000000005</v>
      </c>
      <c r="G34" s="104">
        <v>75450.62</v>
      </c>
    </row>
    <row r="35" spans="1:7" s="15" customFormat="1" ht="12" x14ac:dyDescent="0.2">
      <c r="A35" s="51" t="s">
        <v>24</v>
      </c>
      <c r="B35" s="104">
        <v>0</v>
      </c>
      <c r="C35" s="104">
        <v>67206.078316390005</v>
      </c>
      <c r="D35" s="73">
        <f t="shared" si="0"/>
        <v>-100</v>
      </c>
      <c r="E35" s="51"/>
      <c r="F35" s="104">
        <v>70983.240000000005</v>
      </c>
      <c r="G35" s="104">
        <v>69789.42</v>
      </c>
    </row>
    <row r="36" spans="1:7" s="15" customFormat="1" ht="12" x14ac:dyDescent="0.2">
      <c r="A36" s="51" t="s">
        <v>25</v>
      </c>
      <c r="B36" s="104">
        <v>0</v>
      </c>
      <c r="C36" s="104">
        <v>69180.704456050007</v>
      </c>
      <c r="D36" s="73">
        <f t="shared" si="0"/>
        <v>-100</v>
      </c>
      <c r="E36" s="51"/>
      <c r="F36" s="104">
        <v>67284.55</v>
      </c>
      <c r="G36" s="104">
        <v>65416.3</v>
      </c>
    </row>
    <row r="37" spans="1:7" s="15" customFormat="1" ht="12" x14ac:dyDescent="0.2">
      <c r="A37" s="51" t="s">
        <v>79</v>
      </c>
      <c r="B37" s="104">
        <v>0</v>
      </c>
      <c r="C37" s="104">
        <v>64294.212941309997</v>
      </c>
      <c r="D37" s="73">
        <f t="shared" si="0"/>
        <v>-100</v>
      </c>
      <c r="E37" s="51"/>
      <c r="F37" s="104">
        <v>55971.03</v>
      </c>
      <c r="G37" s="104">
        <v>52383.54</v>
      </c>
    </row>
    <row r="38" spans="1:7" s="15" customFormat="1" ht="12" x14ac:dyDescent="0.2">
      <c r="A38" s="51" t="s">
        <v>26</v>
      </c>
      <c r="B38" s="104">
        <v>0</v>
      </c>
      <c r="C38" s="104">
        <v>101619.18075059001</v>
      </c>
      <c r="D38" s="73">
        <f t="shared" si="0"/>
        <v>-100</v>
      </c>
      <c r="E38" s="51"/>
      <c r="F38" s="104">
        <v>101614.26</v>
      </c>
      <c r="G38" s="104">
        <v>99008.73</v>
      </c>
    </row>
    <row r="39" spans="1:7" s="15" customFormat="1" ht="12" x14ac:dyDescent="0.2">
      <c r="A39" s="51" t="s">
        <v>27</v>
      </c>
      <c r="B39" s="104">
        <v>0</v>
      </c>
      <c r="C39" s="104">
        <v>15178.1535602</v>
      </c>
      <c r="D39" s="73">
        <f t="shared" si="0"/>
        <v>-100</v>
      </c>
      <c r="E39" s="51"/>
      <c r="F39" s="104">
        <v>16981.810000000001</v>
      </c>
      <c r="G39" s="104">
        <v>16482.650000000001</v>
      </c>
    </row>
    <row r="40" spans="1:7" s="15" customFormat="1" ht="12" x14ac:dyDescent="0.2">
      <c r="A40" s="51" t="s">
        <v>28</v>
      </c>
      <c r="B40" s="104">
        <v>0</v>
      </c>
      <c r="C40" s="104">
        <v>97990.938527730003</v>
      </c>
      <c r="D40" s="73">
        <f t="shared" si="0"/>
        <v>-100</v>
      </c>
      <c r="E40" s="51"/>
      <c r="F40" s="104">
        <v>101433.02</v>
      </c>
      <c r="G40" s="104">
        <v>98743.88</v>
      </c>
    </row>
    <row r="41" spans="1:7" s="15" customFormat="1" ht="12" x14ac:dyDescent="0.2">
      <c r="A41" s="51" t="s">
        <v>29</v>
      </c>
      <c r="B41" s="59"/>
      <c r="C41" s="59"/>
      <c r="D41" s="73">
        <f t="shared" si="0"/>
        <v>0</v>
      </c>
      <c r="E41" s="51"/>
      <c r="F41" s="59"/>
      <c r="G41" s="59"/>
    </row>
    <row r="42" spans="1:7" s="15" customFormat="1" ht="12" x14ac:dyDescent="0.2">
      <c r="A42" s="51" t="s">
        <v>78</v>
      </c>
      <c r="B42" s="104">
        <v>0</v>
      </c>
      <c r="C42" s="104">
        <v>949.06494255999996</v>
      </c>
      <c r="D42" s="73">
        <f t="shared" si="0"/>
        <v>-100</v>
      </c>
      <c r="E42" s="51"/>
      <c r="F42" s="104">
        <v>640.85</v>
      </c>
      <c r="G42" s="104">
        <v>620.54999999999995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18118.494784542199</v>
      </c>
      <c r="D48" s="59"/>
      <c r="E48" s="105">
        <v>21698.757425951098</v>
      </c>
      <c r="F48" s="59"/>
      <c r="G48" s="73">
        <f>IFERROR(((C48/E48)-1)*100,IF(C48+E48&lt;&gt;0,100,0))</f>
        <v>-16.49985098744413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3452</v>
      </c>
      <c r="D54" s="62"/>
      <c r="E54" s="106">
        <v>1135839</v>
      </c>
      <c r="F54" s="106">
        <v>102151416.01000001</v>
      </c>
      <c r="G54" s="106">
        <v>7645228.7999999998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5338</v>
      </c>
      <c r="C68" s="53">
        <v>6595</v>
      </c>
      <c r="D68" s="73">
        <f>IFERROR(((B68/C68)-1)*100,IF(B68+C68&lt;&gt;0,100,0))</f>
        <v>-19.059893858984079</v>
      </c>
      <c r="E68" s="53">
        <v>63790</v>
      </c>
      <c r="F68" s="53">
        <v>77355</v>
      </c>
      <c r="G68" s="73">
        <f>IFERROR(((E68/F68)-1)*100,IF(E68+F68&lt;&gt;0,100,0))</f>
        <v>-17.536035162562214</v>
      </c>
    </row>
    <row r="69" spans="1:7" s="15" customFormat="1" ht="12" x14ac:dyDescent="0.2">
      <c r="A69" s="66" t="s">
        <v>54</v>
      </c>
      <c r="B69" s="54">
        <v>234218665.021</v>
      </c>
      <c r="C69" s="53">
        <v>244113793.69100001</v>
      </c>
      <c r="D69" s="73">
        <f>IFERROR(((B69/C69)-1)*100,IF(B69+C69&lt;&gt;0,100,0))</f>
        <v>-4.0534901860258206</v>
      </c>
      <c r="E69" s="53">
        <v>2464470148.9439998</v>
      </c>
      <c r="F69" s="53">
        <v>2950635777.9070001</v>
      </c>
      <c r="G69" s="73">
        <f>IFERROR(((E69/F69)-1)*100,IF(E69+F69&lt;&gt;0,100,0))</f>
        <v>-16.476639800926442</v>
      </c>
    </row>
    <row r="70" spans="1:7" s="15" customFormat="1" ht="12" x14ac:dyDescent="0.2">
      <c r="A70" s="66" t="s">
        <v>55</v>
      </c>
      <c r="B70" s="54">
        <v>209945466.37125999</v>
      </c>
      <c r="C70" s="53">
        <v>216852730.65689999</v>
      </c>
      <c r="D70" s="73">
        <f>IFERROR(((B70/C70)-1)*100,IF(B70+C70&lt;&gt;0,100,0))</f>
        <v>-3.1852327912663125</v>
      </c>
      <c r="E70" s="53">
        <v>2222669980.5197802</v>
      </c>
      <c r="F70" s="53">
        <v>2713379140.3397899</v>
      </c>
      <c r="G70" s="73">
        <f>IFERROR(((E70/F70)-1)*100,IF(E70+F70&lt;&gt;0,100,0))</f>
        <v>-18.084798859276241</v>
      </c>
    </row>
    <row r="71" spans="1:7" s="15" customFormat="1" ht="12" x14ac:dyDescent="0.2">
      <c r="A71" s="66" t="s">
        <v>93</v>
      </c>
      <c r="B71" s="73">
        <f>IFERROR(B69/B68/1000,)</f>
        <v>43.877606785500191</v>
      </c>
      <c r="C71" s="73">
        <f>IFERROR(C69/C68/1000,)</f>
        <v>37.014980089613346</v>
      </c>
      <c r="D71" s="73">
        <f>IFERROR(((B71/C71)-1)*100,IF(B71+C71&lt;&gt;0,100,0))</f>
        <v>18.540133425095483</v>
      </c>
      <c r="E71" s="73">
        <f>IFERROR(E69/E68/1000,)</f>
        <v>38.634114264680981</v>
      </c>
      <c r="F71" s="73">
        <f>IFERROR(F69/F68/1000,)</f>
        <v>38.144086069510699</v>
      </c>
      <c r="G71" s="73">
        <f>IFERROR(((E71/F71)-1)*100,IF(E71+F71&lt;&gt;0,100,0))</f>
        <v>1.2846767236139645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2160</v>
      </c>
      <c r="C74" s="53">
        <v>2393</v>
      </c>
      <c r="D74" s="73">
        <f>IFERROR(((B74/C74)-1)*100,IF(B74+C74&lt;&gt;0,100,0))</f>
        <v>-9.7367321353948988</v>
      </c>
      <c r="E74" s="53">
        <v>30337</v>
      </c>
      <c r="F74" s="53">
        <v>32023</v>
      </c>
      <c r="G74" s="73">
        <f>IFERROR(((E74/F74)-1)*100,IF(E74+F74&lt;&gt;0,100,0))</f>
        <v>-5.2649658058270603</v>
      </c>
    </row>
    <row r="75" spans="1:7" s="15" customFormat="1" ht="12" x14ac:dyDescent="0.2">
      <c r="A75" s="66" t="s">
        <v>54</v>
      </c>
      <c r="B75" s="54">
        <v>541675005.22000003</v>
      </c>
      <c r="C75" s="53">
        <v>536937687.41799998</v>
      </c>
      <c r="D75" s="73">
        <f>IFERROR(((B75/C75)-1)*100,IF(B75+C75&lt;&gt;0,100,0))</f>
        <v>0.88228446484741596</v>
      </c>
      <c r="E75" s="53">
        <v>7464969547.4020004</v>
      </c>
      <c r="F75" s="53">
        <v>6986219309.8839998</v>
      </c>
      <c r="G75" s="73">
        <f>IFERROR(((E75/F75)-1)*100,IF(E75+F75&lt;&gt;0,100,0))</f>
        <v>6.8527799698568259</v>
      </c>
    </row>
    <row r="76" spans="1:7" s="15" customFormat="1" ht="12" x14ac:dyDescent="0.2">
      <c r="A76" s="66" t="s">
        <v>55</v>
      </c>
      <c r="B76" s="54">
        <v>458401626.68472999</v>
      </c>
      <c r="C76" s="53">
        <v>500484392.87928998</v>
      </c>
      <c r="D76" s="73">
        <f>IFERROR(((B76/C76)-1)*100,IF(B76+C76&lt;&gt;0,100,0))</f>
        <v>-8.4084072936735481</v>
      </c>
      <c r="E76" s="53">
        <v>6580785559.0778599</v>
      </c>
      <c r="F76" s="53">
        <v>6508465619.4366903</v>
      </c>
      <c r="G76" s="73">
        <f>IFERROR(((E76/F76)-1)*100,IF(E76+F76&lt;&gt;0,100,0))</f>
        <v>1.1111672684448903</v>
      </c>
    </row>
    <row r="77" spans="1:7" s="15" customFormat="1" ht="12" x14ac:dyDescent="0.2">
      <c r="A77" s="66" t="s">
        <v>93</v>
      </c>
      <c r="B77" s="73">
        <f>IFERROR(B75/B74/1000,)</f>
        <v>250.77546537962962</v>
      </c>
      <c r="C77" s="73">
        <f>IFERROR(C75/C74/1000,)</f>
        <v>224.37847363894693</v>
      </c>
      <c r="D77" s="73">
        <f>IFERROR(((B77/C77)-1)*100,IF(B77+C77&lt;&gt;0,100,0))</f>
        <v>11.764493853879564</v>
      </c>
      <c r="E77" s="73">
        <f>IFERROR(E75/E74/1000,)</f>
        <v>246.06815266512839</v>
      </c>
      <c r="F77" s="73">
        <f>IFERROR(F75/F74/1000,)</f>
        <v>218.16254910170812</v>
      </c>
      <c r="G77" s="73">
        <f>IFERROR(((E77/F77)-1)*100,IF(E77+F77&lt;&gt;0,100,0))</f>
        <v>12.79119797523569</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116</v>
      </c>
      <c r="C80" s="53">
        <v>49</v>
      </c>
      <c r="D80" s="73">
        <f>IFERROR(((B80/C80)-1)*100,IF(B80+C80&lt;&gt;0,100,0))</f>
        <v>136.73469387755102</v>
      </c>
      <c r="E80" s="53">
        <v>2870</v>
      </c>
      <c r="F80" s="53">
        <v>2200</v>
      </c>
      <c r="G80" s="73">
        <f>IFERROR(((E80/F80)-1)*100,IF(E80+F80&lt;&gt;0,100,0))</f>
        <v>30.454545454545446</v>
      </c>
    </row>
    <row r="81" spans="1:7" s="15" customFormat="1" ht="12" x14ac:dyDescent="0.2">
      <c r="A81" s="66" t="s">
        <v>54</v>
      </c>
      <c r="B81" s="54">
        <v>9656632.8330000006</v>
      </c>
      <c r="C81" s="53">
        <v>482379.23200000002</v>
      </c>
      <c r="D81" s="73">
        <f>IFERROR(((B81/C81)-1)*100,IF(B81+C81&lt;&gt;0,100,0))</f>
        <v>1901.8757426522043</v>
      </c>
      <c r="E81" s="53">
        <v>255322182.32300001</v>
      </c>
      <c r="F81" s="53">
        <v>254718300.998</v>
      </c>
      <c r="G81" s="73">
        <f>IFERROR(((E81/F81)-1)*100,IF(E81+F81&lt;&gt;0,100,0))</f>
        <v>0.23707810653337269</v>
      </c>
    </row>
    <row r="82" spans="1:7" s="15" customFormat="1" ht="12" x14ac:dyDescent="0.2">
      <c r="A82" s="66" t="s">
        <v>55</v>
      </c>
      <c r="B82" s="54">
        <v>1680888.6747801499</v>
      </c>
      <c r="C82" s="53">
        <v>-6841606.0494599603</v>
      </c>
      <c r="D82" s="73">
        <f>IFERROR(((B82/C82)-1)*100,IF(B82+C82&lt;&gt;0,100,0))</f>
        <v>-124.5686270537724</v>
      </c>
      <c r="E82" s="53">
        <v>74392571.132824197</v>
      </c>
      <c r="F82" s="53">
        <v>79261871.425554693</v>
      </c>
      <c r="G82" s="73">
        <f>IFERROR(((E82/F82)-1)*100,IF(E82+F82&lt;&gt;0,100,0))</f>
        <v>-6.1433072486862699</v>
      </c>
    </row>
    <row r="83" spans="1:7" x14ac:dyDescent="0.2">
      <c r="A83" s="66" t="s">
        <v>93</v>
      </c>
      <c r="B83" s="73">
        <f>IFERROR(B81/B80/1000,)</f>
        <v>83.246834767241381</v>
      </c>
      <c r="C83" s="73">
        <f>IFERROR(C81/C80/1000,)</f>
        <v>9.8444741224489807</v>
      </c>
      <c r="D83" s="73">
        <f>IFERROR(((B83/C83)-1)*100,IF(B83+C83&lt;&gt;0,100,0))</f>
        <v>745.61992577550006</v>
      </c>
      <c r="E83" s="73">
        <f>IFERROR(E81/E80/1000,)</f>
        <v>88.962432865156785</v>
      </c>
      <c r="F83" s="73">
        <f>IFERROR(F81/F80/1000,)</f>
        <v>115.78104590818181</v>
      </c>
      <c r="G83" s="73">
        <f>IFERROR(((E83/F83)-1)*100,IF(E83+F83&lt;&gt;0,100,0))</f>
        <v>-23.163215388720072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7614</v>
      </c>
      <c r="C86" s="51">
        <f>C68+C74+C80</f>
        <v>9037</v>
      </c>
      <c r="D86" s="73">
        <f>IFERROR(((B86/C86)-1)*100,IF(B86+C86&lt;&gt;0,100,0))</f>
        <v>-15.74637600973775</v>
      </c>
      <c r="E86" s="51">
        <f>E68+E74+E80</f>
        <v>96997</v>
      </c>
      <c r="F86" s="51">
        <f>F68+F74+F80</f>
        <v>111578</v>
      </c>
      <c r="G86" s="73">
        <f>IFERROR(((E86/F86)-1)*100,IF(E86+F86&lt;&gt;0,100,0))</f>
        <v>-13.067988313108314</v>
      </c>
    </row>
    <row r="87" spans="1:7" s="15" customFormat="1" ht="12" x14ac:dyDescent="0.2">
      <c r="A87" s="66" t="s">
        <v>54</v>
      </c>
      <c r="B87" s="51">
        <f t="shared" ref="B87:C87" si="1">B69+B75+B81</f>
        <v>785550303.074</v>
      </c>
      <c r="C87" s="51">
        <f t="shared" si="1"/>
        <v>781533860.34099996</v>
      </c>
      <c r="D87" s="73">
        <f>IFERROR(((B87/C87)-1)*100,IF(B87+C87&lt;&gt;0,100,0))</f>
        <v>0.5139179422434248</v>
      </c>
      <c r="E87" s="51">
        <f t="shared" ref="E87:F87" si="2">E69+E75+E81</f>
        <v>10184761878.669001</v>
      </c>
      <c r="F87" s="51">
        <f t="shared" si="2"/>
        <v>10191573388.789</v>
      </c>
      <c r="G87" s="73">
        <f>IFERROR(((E87/F87)-1)*100,IF(E87+F87&lt;&gt;0,100,0))</f>
        <v>-6.6834725710673837E-2</v>
      </c>
    </row>
    <row r="88" spans="1:7" s="15" customFormat="1" ht="12" x14ac:dyDescent="0.2">
      <c r="A88" s="66" t="s">
        <v>55</v>
      </c>
      <c r="B88" s="51">
        <f t="shared" ref="B88:C88" si="3">B70+B76+B82</f>
        <v>670027981.73077011</v>
      </c>
      <c r="C88" s="51">
        <f t="shared" si="3"/>
        <v>710495517.4867301</v>
      </c>
      <c r="D88" s="73">
        <f>IFERROR(((B88/C88)-1)*100,IF(B88+C88&lt;&gt;0,100,0))</f>
        <v>-5.6956778417276643</v>
      </c>
      <c r="E88" s="51">
        <f t="shared" ref="E88:F88" si="4">E70+E76+E82</f>
        <v>8877848110.7304649</v>
      </c>
      <c r="F88" s="51">
        <f t="shared" si="4"/>
        <v>9301106631.202034</v>
      </c>
      <c r="G88" s="73">
        <f>IFERROR(((E88/F88)-1)*100,IF(E88+F88&lt;&gt;0,100,0))</f>
        <v>-4.5506253960327818</v>
      </c>
    </row>
    <row r="89" spans="1:7" x14ac:dyDescent="0.2">
      <c r="A89" s="66" t="s">
        <v>94</v>
      </c>
      <c r="B89" s="73">
        <f>IFERROR((B75/B87)*100,IF(B75+B87&lt;&gt;0,100,0))</f>
        <v>68.954846443356715</v>
      </c>
      <c r="C89" s="73">
        <f>IFERROR((C75/C87)*100,IF(C75+C87&lt;&gt;0,100,0))</f>
        <v>68.703061334248844</v>
      </c>
      <c r="D89" s="73">
        <f>IFERROR(((B89/C89)-1)*100,IF(B89+C89&lt;&gt;0,100,0))</f>
        <v>0.36648310019680164</v>
      </c>
      <c r="E89" s="73">
        <f>IFERROR((E75/E87)*100,IF(E75+E87&lt;&gt;0,100,0))</f>
        <v>73.295474517049414</v>
      </c>
      <c r="F89" s="73">
        <f>IFERROR((F75/F87)*100,IF(F75+F87&lt;&gt;0,100,0))</f>
        <v>68.548977114456406</v>
      </c>
      <c r="G89" s="73">
        <f>IFERROR(((E89/F89)-1)*100,IF(E89+F89&lt;&gt;0,100,0))</f>
        <v>6.9242424940459291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72922985.931999996</v>
      </c>
      <c r="C97" s="107">
        <v>113181299.96699999</v>
      </c>
      <c r="D97" s="52">
        <f>B97-C97</f>
        <v>-40258314.034999996</v>
      </c>
      <c r="E97" s="107">
        <v>1190466803.9619999</v>
      </c>
      <c r="F97" s="107">
        <v>1386546317.9360001</v>
      </c>
      <c r="G97" s="68">
        <f>E97-F97</f>
        <v>-196079513.97400022</v>
      </c>
    </row>
    <row r="98" spans="1:7" s="15" customFormat="1" ht="13.5" x14ac:dyDescent="0.2">
      <c r="A98" s="66" t="s">
        <v>88</v>
      </c>
      <c r="B98" s="53">
        <v>81840736.672999993</v>
      </c>
      <c r="C98" s="107">
        <v>116637906.655</v>
      </c>
      <c r="D98" s="52">
        <f>B98-C98</f>
        <v>-34797169.982000008</v>
      </c>
      <c r="E98" s="107">
        <v>1185876838.49</v>
      </c>
      <c r="F98" s="107">
        <v>1400806075.2550001</v>
      </c>
      <c r="G98" s="68">
        <f>E98-F98</f>
        <v>-214929236.7650001</v>
      </c>
    </row>
    <row r="99" spans="1:7" s="15" customFormat="1" ht="12" x14ac:dyDescent="0.2">
      <c r="A99" s="69" t="s">
        <v>16</v>
      </c>
      <c r="B99" s="52">
        <f>B97-B98</f>
        <v>-8917750.7409999967</v>
      </c>
      <c r="C99" s="52">
        <f>C97-C98</f>
        <v>-3456606.6880000085</v>
      </c>
      <c r="D99" s="70"/>
      <c r="E99" s="52">
        <f>E97-E98</f>
        <v>4589965.4719998837</v>
      </c>
      <c r="F99" s="70">
        <f>F97-F98</f>
        <v>-14259757.319000006</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930.47353673462601</v>
      </c>
      <c r="C111" s="108">
        <v>879.08059023520298</v>
      </c>
      <c r="D111" s="73">
        <f>IFERROR(((B111/C111)-1)*100,IF(B111+C111&lt;&gt;0,100,0))</f>
        <v>5.8462155882286648</v>
      </c>
      <c r="E111" s="72"/>
      <c r="F111" s="109">
        <v>931.27808869043997</v>
      </c>
      <c r="G111" s="109">
        <v>926.09016631155703</v>
      </c>
    </row>
    <row r="112" spans="1:7" s="15" customFormat="1" ht="12" x14ac:dyDescent="0.2">
      <c r="A112" s="66" t="s">
        <v>50</v>
      </c>
      <c r="B112" s="109">
        <v>916.85574302164605</v>
      </c>
      <c r="C112" s="108">
        <v>866.51588872124603</v>
      </c>
      <c r="D112" s="73">
        <f>IFERROR(((B112/C112)-1)*100,IF(B112+C112&lt;&gt;0,100,0))</f>
        <v>5.8094554243764307</v>
      </c>
      <c r="E112" s="72"/>
      <c r="F112" s="109">
        <v>917.63185836012201</v>
      </c>
      <c r="G112" s="109">
        <v>912.617575195472</v>
      </c>
    </row>
    <row r="113" spans="1:7" s="15" customFormat="1" ht="12" x14ac:dyDescent="0.2">
      <c r="A113" s="66" t="s">
        <v>51</v>
      </c>
      <c r="B113" s="109">
        <v>1002.3879831683</v>
      </c>
      <c r="C113" s="108">
        <v>943.10355704259905</v>
      </c>
      <c r="D113" s="73">
        <f>IFERROR(((B113/C113)-1)*100,IF(B113+C113&lt;&gt;0,100,0))</f>
        <v>6.2860993029870693</v>
      </c>
      <c r="E113" s="72"/>
      <c r="F113" s="109">
        <v>1003.46132306422</v>
      </c>
      <c r="G113" s="109">
        <v>996.66080324157099</v>
      </c>
    </row>
    <row r="114" spans="1:7" s="25" customFormat="1" ht="12" x14ac:dyDescent="0.2">
      <c r="A114" s="69" t="s">
        <v>52</v>
      </c>
      <c r="B114" s="73"/>
      <c r="C114" s="72"/>
      <c r="D114" s="74"/>
      <c r="E114" s="72"/>
      <c r="F114" s="58"/>
      <c r="G114" s="58"/>
    </row>
    <row r="115" spans="1:7" s="15" customFormat="1" ht="12" x14ac:dyDescent="0.2">
      <c r="A115" s="66" t="s">
        <v>56</v>
      </c>
      <c r="B115" s="109">
        <v>715.81365565242004</v>
      </c>
      <c r="C115" s="108">
        <v>665.44029262823005</v>
      </c>
      <c r="D115" s="73">
        <f>IFERROR(((B115/C115)-1)*100,IF(B115+C115&lt;&gt;0,100,0))</f>
        <v>7.5699298017008809</v>
      </c>
      <c r="E115" s="72"/>
      <c r="F115" s="109">
        <v>715.81365565242004</v>
      </c>
      <c r="G115" s="109">
        <v>714.62815066583596</v>
      </c>
    </row>
    <row r="116" spans="1:7" s="15" customFormat="1" ht="12" x14ac:dyDescent="0.2">
      <c r="A116" s="66" t="s">
        <v>57</v>
      </c>
      <c r="B116" s="109">
        <v>930.35952957755899</v>
      </c>
      <c r="C116" s="108">
        <v>876.27252203315697</v>
      </c>
      <c r="D116" s="73">
        <f>IFERROR(((B116/C116)-1)*100,IF(B116+C116&lt;&gt;0,100,0))</f>
        <v>6.1723957084615089</v>
      </c>
      <c r="E116" s="72"/>
      <c r="F116" s="109">
        <v>930.35952957755899</v>
      </c>
      <c r="G116" s="109">
        <v>927.37826422892294</v>
      </c>
    </row>
    <row r="117" spans="1:7" s="15" customFormat="1" ht="12" x14ac:dyDescent="0.2">
      <c r="A117" s="66" t="s">
        <v>59</v>
      </c>
      <c r="B117" s="109">
        <v>1071.4870909600299</v>
      </c>
      <c r="C117" s="108">
        <v>1003.36770301072</v>
      </c>
      <c r="D117" s="73">
        <f>IFERROR(((B117/C117)-1)*100,IF(B117+C117&lt;&gt;0,100,0))</f>
        <v>6.7890752059200032</v>
      </c>
      <c r="E117" s="72"/>
      <c r="F117" s="109">
        <v>1072.15107366661</v>
      </c>
      <c r="G117" s="109">
        <v>1067.0565213180901</v>
      </c>
    </row>
    <row r="118" spans="1:7" s="15" customFormat="1" ht="12" x14ac:dyDescent="0.2">
      <c r="A118" s="66" t="s">
        <v>58</v>
      </c>
      <c r="B118" s="109">
        <v>967.42760629142799</v>
      </c>
      <c r="C118" s="108">
        <v>929.86204042449003</v>
      </c>
      <c r="D118" s="73">
        <f>IFERROR(((B118/C118)-1)*100,IF(B118+C118&lt;&gt;0,100,0))</f>
        <v>4.0399074522698974</v>
      </c>
      <c r="E118" s="72"/>
      <c r="F118" s="109">
        <v>969.53204490093401</v>
      </c>
      <c r="G118" s="109">
        <v>960.589951263231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105</v>
      </c>
      <c r="C127" s="53">
        <v>45</v>
      </c>
      <c r="D127" s="73">
        <f>IFERROR(((B127/C127)-1)*100,IF(B127+C127&lt;&gt;0,100,0))</f>
        <v>133.33333333333334</v>
      </c>
      <c r="E127" s="53">
        <v>4021</v>
      </c>
      <c r="F127" s="53">
        <v>3197</v>
      </c>
      <c r="G127" s="73">
        <f>IFERROR(((E127/F127)-1)*100,IF(E127+F127&lt;&gt;0,100,0))</f>
        <v>25.774163278073203</v>
      </c>
    </row>
    <row r="128" spans="1:7" s="15" customFormat="1" ht="12" x14ac:dyDescent="0.2">
      <c r="A128" s="66" t="s">
        <v>74</v>
      </c>
      <c r="B128" s="54">
        <v>0</v>
      </c>
      <c r="C128" s="53">
        <v>0</v>
      </c>
      <c r="D128" s="73">
        <f>IFERROR(((B128/C128)-1)*100,IF(B128+C128&lt;&gt;0,100,0))</f>
        <v>0</v>
      </c>
      <c r="E128" s="53">
        <v>90</v>
      </c>
      <c r="F128" s="53">
        <v>89</v>
      </c>
      <c r="G128" s="73">
        <f>IFERROR(((E128/F128)-1)*100,IF(E128+F128&lt;&gt;0,100,0))</f>
        <v>1.1235955056179803</v>
      </c>
    </row>
    <row r="129" spans="1:7" s="25" customFormat="1" ht="12" x14ac:dyDescent="0.2">
      <c r="A129" s="69" t="s">
        <v>34</v>
      </c>
      <c r="B129" s="70">
        <f>SUM(B126:B128)</f>
        <v>105</v>
      </c>
      <c r="C129" s="70">
        <f>SUM(C126:C128)</f>
        <v>45</v>
      </c>
      <c r="D129" s="73">
        <f>IFERROR(((B129/C129)-1)*100,IF(B129+C129&lt;&gt;0,100,0))</f>
        <v>133.33333333333334</v>
      </c>
      <c r="E129" s="70">
        <f>SUM(E126:E128)</f>
        <v>4111</v>
      </c>
      <c r="F129" s="70">
        <f>SUM(F126:F128)</f>
        <v>3286</v>
      </c>
      <c r="G129" s="73">
        <f>IFERROR(((E129/F129)-1)*100,IF(E129+F129&lt;&gt;0,100,0))</f>
        <v>25.106512477175901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12</v>
      </c>
      <c r="C132" s="53">
        <v>0</v>
      </c>
      <c r="D132" s="73">
        <f>IFERROR(((B132/C132)-1)*100,IF(B132+C132&lt;&gt;0,100,0))</f>
        <v>100</v>
      </c>
      <c r="E132" s="53">
        <v>417</v>
      </c>
      <c r="F132" s="53">
        <v>248</v>
      </c>
      <c r="G132" s="73">
        <f>IFERROR(((E132/F132)-1)*100,IF(E132+F132&lt;&gt;0,100,0))</f>
        <v>68.145161290322577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12</v>
      </c>
      <c r="C134" s="70">
        <f>SUM(C132:C133)</f>
        <v>0</v>
      </c>
      <c r="D134" s="73">
        <f>IFERROR(((B134/C134)-1)*100,IF(B134+C134&lt;&gt;0,100,0))</f>
        <v>100</v>
      </c>
      <c r="E134" s="70">
        <f>SUM(E132:E133)</f>
        <v>417</v>
      </c>
      <c r="F134" s="70">
        <f>SUM(F132:F133)</f>
        <v>248</v>
      </c>
      <c r="G134" s="73">
        <f>IFERROR(((E134/F134)-1)*100,IF(E134+F134&lt;&gt;0,100,0))</f>
        <v>68.145161290322577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51878</v>
      </c>
      <c r="C138" s="53">
        <v>83373</v>
      </c>
      <c r="D138" s="73">
        <f>IFERROR(((B138/C138)-1)*100,IF(B138+C138&lt;&gt;0,100,0))</f>
        <v>-37.776018615139193</v>
      </c>
      <c r="E138" s="53">
        <v>3396000</v>
      </c>
      <c r="F138" s="53">
        <v>3476092</v>
      </c>
      <c r="G138" s="73">
        <f>IFERROR(((E138/F138)-1)*100,IF(E138+F138&lt;&gt;0,100,0))</f>
        <v>-2.304081710150363</v>
      </c>
    </row>
    <row r="139" spans="1:7" s="15" customFormat="1" ht="12" x14ac:dyDescent="0.2">
      <c r="A139" s="66" t="s">
        <v>74</v>
      </c>
      <c r="B139" s="54">
        <v>0</v>
      </c>
      <c r="C139" s="53">
        <v>0</v>
      </c>
      <c r="D139" s="73">
        <f>IFERROR(((B139/C139)-1)*100,IF(B139+C139&lt;&gt;0,100,0))</f>
        <v>0</v>
      </c>
      <c r="E139" s="53">
        <v>3257</v>
      </c>
      <c r="F139" s="53">
        <v>3745</v>
      </c>
      <c r="G139" s="73">
        <f>IFERROR(((E139/F139)-1)*100,IF(E139+F139&lt;&gt;0,100,0))</f>
        <v>-13.030707610146862</v>
      </c>
    </row>
    <row r="140" spans="1:7" s="15" customFormat="1" ht="12" x14ac:dyDescent="0.2">
      <c r="A140" s="69" t="s">
        <v>34</v>
      </c>
      <c r="B140" s="70">
        <f>SUM(B137:B139)</f>
        <v>51878</v>
      </c>
      <c r="C140" s="70">
        <f>SUM(C137:C139)</f>
        <v>83373</v>
      </c>
      <c r="D140" s="73">
        <f>IFERROR(((B140/C140)-1)*100,IF(B140+C140&lt;&gt;0,100,0))</f>
        <v>-37.776018615139193</v>
      </c>
      <c r="E140" s="70">
        <f>SUM(E137:E139)</f>
        <v>3399257</v>
      </c>
      <c r="F140" s="70">
        <f>SUM(F137:F139)</f>
        <v>3479837</v>
      </c>
      <c r="G140" s="73">
        <f>IFERROR(((E140/F140)-1)*100,IF(E140+F140&lt;&gt;0,100,0))</f>
        <v>-2.3156257031579308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12420</v>
      </c>
      <c r="C143" s="53">
        <v>0</v>
      </c>
      <c r="D143" s="73">
        <f>IFERROR(((B143/C143)-1)*100,)</f>
        <v>0</v>
      </c>
      <c r="E143" s="53">
        <v>291140</v>
      </c>
      <c r="F143" s="53">
        <v>113321</v>
      </c>
      <c r="G143" s="73">
        <f>IFERROR(((E143/F143)-1)*100,)</f>
        <v>156.91619382109229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12420</v>
      </c>
      <c r="C145" s="70">
        <f>SUM(C143:C144)</f>
        <v>0</v>
      </c>
      <c r="D145" s="73">
        <f>IFERROR(((B145/C145)-1)*100,)</f>
        <v>0</v>
      </c>
      <c r="E145" s="70">
        <f>SUM(E143:E144)</f>
        <v>291140</v>
      </c>
      <c r="F145" s="70">
        <f>SUM(F143:F144)</f>
        <v>113321</v>
      </c>
      <c r="G145" s="73">
        <f>IFERROR(((E145/F145)-1)*100,)</f>
        <v>156.91619382109229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4082371.6559700002</v>
      </c>
      <c r="C149" s="53">
        <v>6677962.6433899999</v>
      </c>
      <c r="D149" s="73">
        <f>IFERROR(((B149/C149)-1)*100,IF(B149+C149&lt;&gt;0,100,0))</f>
        <v>-38.868006995953699</v>
      </c>
      <c r="E149" s="53">
        <v>296245421.97464001</v>
      </c>
      <c r="F149" s="53">
        <v>305800484.26354998</v>
      </c>
      <c r="G149" s="73">
        <f>IFERROR(((E149/F149)-1)*100,IF(E149+F149&lt;&gt;0,100,0))</f>
        <v>-3.1246066571546272</v>
      </c>
    </row>
    <row r="150" spans="1:7" x14ac:dyDescent="0.2">
      <c r="A150" s="66" t="s">
        <v>74</v>
      </c>
      <c r="B150" s="54">
        <v>0</v>
      </c>
      <c r="C150" s="53">
        <v>0</v>
      </c>
      <c r="D150" s="73">
        <f>IFERROR(((B150/C150)-1)*100,IF(B150+C150&lt;&gt;0,100,0))</f>
        <v>0</v>
      </c>
      <c r="E150" s="53">
        <v>23258381.640000001</v>
      </c>
      <c r="F150" s="53">
        <v>24631890.34</v>
      </c>
      <c r="G150" s="73">
        <f>IFERROR(((E150/F150)-1)*100,IF(E150+F150&lt;&gt;0,100,0))</f>
        <v>-5.5761400405779815</v>
      </c>
    </row>
    <row r="151" spans="1:7" s="15" customFormat="1" ht="12" x14ac:dyDescent="0.2">
      <c r="A151" s="69" t="s">
        <v>34</v>
      </c>
      <c r="B151" s="70">
        <f>SUM(B148:B150)</f>
        <v>4082371.6559700002</v>
      </c>
      <c r="C151" s="70">
        <f>SUM(C148:C150)</f>
        <v>6677962.6433899999</v>
      </c>
      <c r="D151" s="73">
        <f>IFERROR(((B151/C151)-1)*100,IF(B151+C151&lt;&gt;0,100,0))</f>
        <v>-38.868006995953699</v>
      </c>
      <c r="E151" s="70">
        <f>SUM(E148:E150)</f>
        <v>319503803.61464</v>
      </c>
      <c r="F151" s="70">
        <f>SUM(F148:F150)</f>
        <v>330432374.60354996</v>
      </c>
      <c r="G151" s="73">
        <f>IFERROR(((E151/F151)-1)*100,IF(E151+F151&lt;&gt;0,100,0))</f>
        <v>-3.3073547959766247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30155.68</v>
      </c>
      <c r="C154" s="53">
        <v>0</v>
      </c>
      <c r="D154" s="73">
        <f>IFERROR(((B154/C154)-1)*100,IF(B154+C154&lt;&gt;0,100,0))</f>
        <v>100</v>
      </c>
      <c r="E154" s="53">
        <v>155611.51199999999</v>
      </c>
      <c r="F154" s="53">
        <v>182479.24350000001</v>
      </c>
      <c r="G154" s="73">
        <f>IFERROR(((E154/F154)-1)*100,IF(E154+F154&lt;&gt;0,100,0))</f>
        <v>-14.723719248649791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30155.68</v>
      </c>
      <c r="C156" s="70">
        <f>SUM(C154:C155)</f>
        <v>0</v>
      </c>
      <c r="D156" s="73">
        <f>IFERROR(((B156/C156)-1)*100,IF(B156+C156&lt;&gt;0,100,0))</f>
        <v>100</v>
      </c>
      <c r="E156" s="70">
        <f>SUM(E154:E155)</f>
        <v>155611.51199999999</v>
      </c>
      <c r="F156" s="70">
        <f>SUM(F154:F155)</f>
        <v>182479.24350000001</v>
      </c>
      <c r="G156" s="73">
        <f>IFERROR(((E156/F156)-1)*100,IF(E156+F156&lt;&gt;0,100,0))</f>
        <v>-14.723719248649791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1405064</v>
      </c>
      <c r="C160" s="53">
        <v>1305134</v>
      </c>
      <c r="D160" s="73">
        <f>IFERROR(((B160/C160)-1)*100,IF(B160+C160&lt;&gt;0,100,0))</f>
        <v>7.6566850606910819</v>
      </c>
      <c r="E160" s="65"/>
      <c r="F160" s="65"/>
      <c r="G160" s="52"/>
    </row>
    <row r="161" spans="1:7" s="15" customFormat="1" ht="12" x14ac:dyDescent="0.2">
      <c r="A161" s="66" t="s">
        <v>74</v>
      </c>
      <c r="B161" s="54">
        <v>1417</v>
      </c>
      <c r="C161" s="53">
        <v>1593</v>
      </c>
      <c r="D161" s="73">
        <f>IFERROR(((B161/C161)-1)*100,IF(B161+C161&lt;&gt;0,100,0))</f>
        <v>-11.048336472065291</v>
      </c>
      <c r="E161" s="65"/>
      <c r="F161" s="65"/>
      <c r="G161" s="52"/>
    </row>
    <row r="162" spans="1:7" s="25" customFormat="1" ht="12" x14ac:dyDescent="0.2">
      <c r="A162" s="69" t="s">
        <v>34</v>
      </c>
      <c r="B162" s="70">
        <f>SUM(B159:B161)</f>
        <v>1406481</v>
      </c>
      <c r="C162" s="70">
        <f>SUM(C159:C161)</f>
        <v>1307142</v>
      </c>
      <c r="D162" s="73">
        <f>IFERROR(((B162/C162)-1)*100,IF(B162+C162&lt;&gt;0,100,0))</f>
        <v>7.5997099014491143</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130659</v>
      </c>
      <c r="C165" s="53">
        <v>124777</v>
      </c>
      <c r="D165" s="73">
        <f>IFERROR(((B165/C165)-1)*100,IF(B165+C165&lt;&gt;0,100,0))</f>
        <v>4.714009793471563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130659</v>
      </c>
      <c r="C167" s="70">
        <f>SUM(C165:C166)</f>
        <v>124777</v>
      </c>
      <c r="D167" s="73">
        <f>IFERROR(((B167/C167)-1)*100,IF(B167+C167&lt;&gt;0,100,0))</f>
        <v>4.714009793471563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24030</v>
      </c>
      <c r="C175" s="88">
        <v>18980</v>
      </c>
      <c r="D175" s="73">
        <f>IFERROR(((B175/C175)-1)*100,IF(B175+C175&lt;&gt;0,100,0))</f>
        <v>26.606954689146466</v>
      </c>
      <c r="E175" s="88">
        <v>394954</v>
      </c>
      <c r="F175" s="88">
        <v>277306</v>
      </c>
      <c r="G175" s="73">
        <f>IFERROR(((E175/F175)-1)*100,IF(E175+F175&lt;&gt;0,100,0))</f>
        <v>42.425335189285484</v>
      </c>
    </row>
    <row r="176" spans="1:7" x14ac:dyDescent="0.2">
      <c r="A176" s="66" t="s">
        <v>32</v>
      </c>
      <c r="B176" s="87">
        <v>114358</v>
      </c>
      <c r="C176" s="88">
        <v>108914</v>
      </c>
      <c r="D176" s="73">
        <f t="shared" ref="D176:D178" si="5">IFERROR(((B176/C176)-1)*100,IF(B176+C176&lt;&gt;0,100,0))</f>
        <v>4.9984391354646718</v>
      </c>
      <c r="E176" s="88">
        <v>1717172</v>
      </c>
      <c r="F176" s="88">
        <v>1403594</v>
      </c>
      <c r="G176" s="73">
        <f>IFERROR(((E176/F176)-1)*100,IF(E176+F176&lt;&gt;0,100,0))</f>
        <v>22.341075838169733</v>
      </c>
    </row>
    <row r="177" spans="1:7" x14ac:dyDescent="0.2">
      <c r="A177" s="66" t="s">
        <v>91</v>
      </c>
      <c r="B177" s="87">
        <v>51441192.421470001</v>
      </c>
      <c r="C177" s="88">
        <v>42362535.328139998</v>
      </c>
      <c r="D177" s="73">
        <f t="shared" si="5"/>
        <v>21.43086343394409</v>
      </c>
      <c r="E177" s="88">
        <v>712429976.67376804</v>
      </c>
      <c r="F177" s="88">
        <v>599674130.11935604</v>
      </c>
      <c r="G177" s="73">
        <f>IFERROR(((E177/F177)-1)*100,IF(E177+F177&lt;&gt;0,100,0))</f>
        <v>18.8028532316326</v>
      </c>
    </row>
    <row r="178" spans="1:7" x14ac:dyDescent="0.2">
      <c r="A178" s="66" t="s">
        <v>92</v>
      </c>
      <c r="B178" s="87">
        <v>187474</v>
      </c>
      <c r="C178" s="88">
        <v>198824</v>
      </c>
      <c r="D178" s="73">
        <f t="shared" si="5"/>
        <v>-5.7085663702571061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918</v>
      </c>
      <c r="C181" s="88">
        <v>432</v>
      </c>
      <c r="D181" s="73">
        <f t="shared" ref="D181:D184" si="6">IFERROR(((B181/C181)-1)*100,IF(B181+C181&lt;&gt;0,100,0))</f>
        <v>112.5</v>
      </c>
      <c r="E181" s="88">
        <v>14102</v>
      </c>
      <c r="F181" s="88">
        <v>7698</v>
      </c>
      <c r="G181" s="73">
        <f t="shared" ref="G181" si="7">IFERROR(((E181/F181)-1)*100,IF(E181+F181&lt;&gt;0,100,0))</f>
        <v>83.190439075084427</v>
      </c>
    </row>
    <row r="182" spans="1:7" x14ac:dyDescent="0.2">
      <c r="A182" s="66" t="s">
        <v>32</v>
      </c>
      <c r="B182" s="87">
        <v>7570</v>
      </c>
      <c r="C182" s="88">
        <v>5204</v>
      </c>
      <c r="D182" s="73">
        <f t="shared" si="6"/>
        <v>45.465026902382789</v>
      </c>
      <c r="E182" s="88">
        <v>144332</v>
      </c>
      <c r="F182" s="88">
        <v>84914</v>
      </c>
      <c r="G182" s="73">
        <f t="shared" ref="G182" si="8">IFERROR(((E182/F182)-1)*100,IF(E182+F182&lt;&gt;0,100,0))</f>
        <v>69.974326966106887</v>
      </c>
    </row>
    <row r="183" spans="1:7" x14ac:dyDescent="0.2">
      <c r="A183" s="66" t="s">
        <v>91</v>
      </c>
      <c r="B183" s="87">
        <v>191907.05458</v>
      </c>
      <c r="C183" s="88">
        <v>48892.006439999997</v>
      </c>
      <c r="D183" s="73">
        <f t="shared" si="6"/>
        <v>292.51212734643502</v>
      </c>
      <c r="E183" s="88">
        <v>3434977.3035400002</v>
      </c>
      <c r="F183" s="88">
        <v>918057.02183999994</v>
      </c>
      <c r="G183" s="73">
        <f t="shared" ref="G183" si="9">IFERROR(((E183/F183)-1)*100,IF(E183+F183&lt;&gt;0,100,0))</f>
        <v>274.15729326436679</v>
      </c>
    </row>
    <row r="184" spans="1:7" x14ac:dyDescent="0.2">
      <c r="A184" s="66" t="s">
        <v>92</v>
      </c>
      <c r="B184" s="87">
        <v>70424</v>
      </c>
      <c r="C184" s="88">
        <v>64102</v>
      </c>
      <c r="D184" s="73">
        <f t="shared" si="6"/>
        <v>9.8624067891797331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2024-03-25T06:21:39Z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