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F7E65917-001D-4EE1-B1C9-AE1CC7E609EB}" xr6:coauthVersionLast="47" xr6:coauthVersionMax="47" xr10:uidLastSave="{00000000-0000-0000-0000-000000000000}"/>
  <bookViews>
    <workbookView xWindow="2160" yWindow="1920" windowWidth="12510" windowHeight="930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<sst xmlns="http://schemas.openxmlformats.org/spreadsheetml/2006/main" count="265" uniqueCount="100">
  <si>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</si>
  <si>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</si>
  <si>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</si>
  <si>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</si>
  <si>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</si>
  <si>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</si>
  <si>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</si>
  <si>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</si>
  <si>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</si>
  <si>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</si>
  <si>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</si>
  <si>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</si>
  <si>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</si>
  <si>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</si>
  <si>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</si>
  <si>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</si>
  <si>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</si>
  <si>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</si>
  <si>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</si>
  <si>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</si>
  <si>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</si>
  <si>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</si>
  <si>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</si>
  <si>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</si>
  <si>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</si>
  <si>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</si>
  <si>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</si>
  <si>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</si>
  <si>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</si>
  <si>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</si>
  <si>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</si>
  <si>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</si>
  <si>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</si>
  <si>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</si>
  <si>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</si>
  <si>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</si>
  <si>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</si>
  <si>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</si>
  <si>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</si>
  <si>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</si>
  <si>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</si>
  <si>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</si>
  <si>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</si>
  <si>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</si>
  <si>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</si>
  <si>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</si>
  <si>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</si>
  <si>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</si>
  <si>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</si>
  <si>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</si>
  <si>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</si>
  <si>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</si>
  <si>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</si>
  <si>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</si>
  <si>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</si>
  <si>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</si>
  <si>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</si>
  <si>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</si>
  <si>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</si>
  <si>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</si>
  <si>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</si>
  <si>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</si>
  <si>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</si>
  <si>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</si>
  <si>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</si>
  <si>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</si>
  <si>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</si>
  <si>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</si>
  <si>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</si>
  <si>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</si>
  <si>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</si>
  <si>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</si>
  <si>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</si>
  <si>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</si>
  <si>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</si>
  <si>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</si>
  <si>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</si>
  <si>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</si>
  <si>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</si>
  <si>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</si>
  <si>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</si>
  <si>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</si>
  <si>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</si>
  <si>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</si>
  <si>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</si>
  <si>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</si>
  <si>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</si>
  <si>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</si>
  <si>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</si>
  <si>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</si>
  <si>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</si>
  <si>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</si>
  <si>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</si>
  <si>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</si>
  <si>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</si>
  <si>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</si>
  <si>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</si>
  <si>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28 March 2024</t>
  </si>
  <si>
    <t>28.03.2024</t>
  </si>
  <si>
    <t>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</si>
</sst>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 #,##0_ ;_ * \-#,##0_ ;_ * &quot;-&quot;??_ ;_ @_ "/>
    <numFmt numFmtId="165" formatCode="_(* #,##0_);_(* \(#,##0\);_(* &quot;-&quot;??_);_(@_)"/>
    <numFmt numFmtId="166" formatCode="###\ ###\ ###\ ###\ ###\ ###\ ##0"/>
    <numFmt numFmtId="168" formatCode="###,###,###,###,##0"/>
    <numFmt numFmtId="169" formatCode="##\ ##0.00"/>
    <numFmt numFmtId="170"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alignment wrapText="1"/>
    </xf>
    <xf numFmtId="43" fontId="5" fillId="0" borderId="0" applyFont="0" applyFill="0" applyBorder="0" applyAlignment="0" applyProtection="0">
      <alignment wrapText="1"/>
    </xf>
    <xf numFmtId="43"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alignment wrapText="1"/>
    </xf>
    <xf numFmtId="43" fontId="5" fillId="0" borderId="0" applyFont="0" applyFill="0" applyBorder="0" applyAlignment="0" applyProtection="0">
      <alignment wrapText="1"/>
    </xf>
    <xf numFmtId="43" fontId="36" fillId="0" borderId="0" applyFont="0" applyFill="0" applyBorder="0" applyAlignment="0" applyProtection="0">
      <alignment wrapText="1"/>
    </xf>
    <xf numFmtId="43" fontId="5" fillId="0" borderId="0" applyFont="0" applyFill="0" applyBorder="0" applyAlignment="0" applyProtection="0">
      <alignment wrapText="1"/>
    </xf>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8" fillId="0" borderId="0" applyFont="0" applyFill="0" applyBorder="0" applyAlignment="0" applyProtection="0"/>
    <xf numFmtId="43" fontId="34"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alignment wrapText="1"/>
    </xf>
    <xf numFmtId="43" fontId="5" fillId="0" borderId="0" applyFont="0" applyFill="0" applyBorder="0" applyAlignment="0" applyProtection="0">
      <alignment wrapText="1"/>
    </xf>
    <xf numFmtId="43" fontId="50" fillId="0" borderId="0" applyFont="0" applyFill="0" applyBorder="0" applyAlignment="0" applyProtection="0">
      <alignment wrapText="1"/>
    </xf>
    <xf numFmtId="43" fontId="5" fillId="0" borderId="0" applyFont="0" applyFill="0" applyBorder="0" applyAlignment="0" applyProtection="0">
      <alignment wrapText="1"/>
    </xf>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4"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43"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43" fontId="5" fillId="2" borderId="0" xfId="3" applyFont="1" applyFill="1" applyBorder="1" applyAlignment="1">
      <alignment horizontal="center"/>
    </xf>
    <xf numFmtId="0" fontId="5" fillId="2" borderId="0" xfId="2566" applyFill="1"/>
    <xf numFmtId="43" fontId="5" fillId="2" borderId="0" xfId="898" applyFont="1" applyFill="1" applyBorder="1"/>
    <xf numFmtId="3" fontId="5" fillId="2" borderId="0" xfId="2566" applyNumberFormat="1" applyFill="1"/>
    <xf numFmtId="164" fontId="3" fillId="2" borderId="0" xfId="2630" applyNumberFormat="1" applyFill="1" applyAlignment="1">
      <alignment horizontal="right" wrapText="1"/>
    </xf>
    <xf numFmtId="43"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5"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6" fontId="61" fillId="2" borderId="0" xfId="2185" applyNumberFormat="1" applyFill="1"/>
    <xf numFmtId="0" fontId="7" fillId="2" borderId="0" xfId="2566" applyFont="1" applyFill="1"/>
    <xf numFmtId="43" fontId="13" fillId="2" borderId="0" xfId="898" applyFont="1" applyFill="1" applyBorder="1"/>
    <xf numFmtId="43" fontId="13" fillId="2" borderId="0" xfId="898" applyFont="1" applyFill="1" applyBorder="1" applyAlignment="1">
      <alignment horizontal="center"/>
    </xf>
    <xf numFmtId="0" fontId="0" fillId="2" borderId="0" xfId="0" applyFill="1"/>
    <xf numFmtId="0" fontId="48" fillId="2" borderId="0" xfId="0" applyFont="1" applyFill="1"/>
    <xf numFmtId="164" fontId="5" fillId="2" borderId="0" xfId="1" applyNumberFormat="1" applyFont="1" applyFill="1" applyBorder="1"/>
    <xf numFmtId="164"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43"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5"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43" fontId="5" fillId="2" borderId="0" xfId="4" applyFont="1" applyFill="1" applyBorder="1" applyAlignment="1">
      <alignment horizontal="right"/>
    </xf>
    <xf numFmtId="43"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4" fontId="5" fillId="2" borderId="0" xfId="4" applyNumberFormat="1" applyFont="1" applyFill="1" applyBorder="1" applyAlignment="1">
      <alignment horizontal="right"/>
    </xf>
    <xf numFmtId="166"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43" fontId="22" fillId="2" borderId="0" xfId="4" applyFont="1" applyFill="1" applyBorder="1" applyAlignment="1">
      <alignment horizontal="center"/>
    </xf>
    <xf numFmtId="2" fontId="13" fillId="2" borderId="0" xfId="2566" applyNumberFormat="1" applyFont="1" applyFill="1" applyAlignment="1">
      <alignment horizontal="center"/>
    </xf>
    <xf numFmtId="43" fontId="13" fillId="2" borderId="0" xfId="4" applyFont="1" applyFill="1" applyBorder="1" applyAlignment="1">
      <alignment horizontal="center"/>
    </xf>
    <xf numFmtId="0" fontId="22" fillId="2" borderId="0" xfId="2566" applyFont="1" applyFill="1"/>
    <xf numFmtId="43" fontId="5" fillId="2" borderId="0" xfId="4" applyFont="1" applyFill="1" applyBorder="1" applyAlignment="1">
      <alignment horizontal="center"/>
    </xf>
    <xf numFmtId="165" fontId="13" fillId="3" borderId="0" xfId="898" applyNumberFormat="1" applyFont="1" applyFill="1" applyBorder="1" applyAlignment="1"/>
    <xf numFmtId="164"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5" fontId="13" fillId="3" borderId="0" xfId="898" applyNumberFormat="1" applyFont="1" applyFill="1" applyBorder="1" applyAlignment="1">
      <alignment horizontal="left"/>
    </xf>
    <xf numFmtId="165" fontId="65" fillId="3" borderId="0" xfId="898" applyNumberFormat="1" applyFont="1" applyFill="1" applyBorder="1" applyAlignment="1">
      <alignment horizontal="left"/>
    </xf>
    <xf numFmtId="165" fontId="65" fillId="3" borderId="0" xfId="898" applyNumberFormat="1" applyFont="1" applyFill="1" applyBorder="1" applyAlignment="1"/>
    <xf numFmtId="43" fontId="13" fillId="3" borderId="0" xfId="4" applyFont="1" applyFill="1" applyBorder="1" applyAlignment="1"/>
    <xf numFmtId="43" fontId="13" fillId="3" borderId="0" xfId="1" applyFont="1" applyFill="1" applyBorder="1" applyAlignment="1"/>
    <xf numFmtId="0" fontId="8" fillId="2" borderId="0" xfId="2566" applyFont="1" applyFill="1" applyAlignment="1">
      <alignment horizontal="left"/>
    </xf>
    <xf numFmtId="165" fontId="9" fillId="3" borderId="0" xfId="898" applyNumberFormat="1" applyFont="1" applyFill="1" applyBorder="1" applyAlignment="1"/>
    <xf numFmtId="164"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4" fontId="13" fillId="3" borderId="0" xfId="4" applyNumberFormat="1" applyFont="1" applyFill="1" applyBorder="1" applyAlignment="1"/>
    <xf numFmtId="0" fontId="13" fillId="3" borderId="0" xfId="2566" applyFont="1" applyFill="1"/>
    <xf numFmtId="164" fontId="13" fillId="3" borderId="0" xfId="4" applyNumberFormat="1" applyFont="1" applyFill="1" applyBorder="1"/>
    <xf numFmtId="164" fontId="65" fillId="3" borderId="0" xfId="4" applyNumberFormat="1" applyFont="1" applyFill="1" applyBorder="1"/>
    <xf numFmtId="0" fontId="65" fillId="3" borderId="0" xfId="2566" applyFont="1" applyFill="1"/>
    <xf numFmtId="164" fontId="65" fillId="3" borderId="0" xfId="4" applyNumberFormat="1" applyFont="1" applyFill="1" applyBorder="1" applyAlignment="1">
      <alignment horizontal="right"/>
    </xf>
    <xf numFmtId="0" fontId="71" fillId="2" borderId="0" xfId="2589" applyFont="1" applyFill="1"/>
    <xf numFmtId="43" fontId="13" fillId="3" borderId="0" xfId="4" applyFont="1" applyFill="1" applyBorder="1" applyAlignment="1">
      <alignment horizontal="right"/>
    </xf>
    <xf numFmtId="43" fontId="65" fillId="3" borderId="0" xfId="4" applyFont="1" applyFill="1" applyBorder="1" applyAlignment="1"/>
    <xf numFmtId="43" fontId="13" fillId="3" borderId="0" xfId="4" applyFont="1" applyFill="1" applyBorder="1"/>
    <xf numFmtId="0" fontId="5" fillId="2" borderId="0" xfId="0" applyFont="1" applyFill="1"/>
    <xf numFmtId="43"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43" fontId="65" fillId="3" borderId="0" xfId="4" applyFont="1" applyFill="1" applyBorder="1" applyAlignment="1">
      <alignment horizontal="right"/>
    </xf>
    <xf numFmtId="43" fontId="65" fillId="3" borderId="0" xfId="4" applyFont="1" applyFill="1" applyBorder="1" applyAlignment="1">
      <alignment horizontal="center"/>
    </xf>
    <xf numFmtId="43" fontId="13" fillId="3" borderId="0" xfId="4" applyFont="1" applyFill="1" applyBorder="1" applyAlignment="1">
      <alignment horizontal="center"/>
    </xf>
    <xf numFmtId="164"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170"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1114145</v>
      </c>
      <c r="C11" s="54">
        <v>1409875</v>
      </c>
      <c r="D11" s="73">
        <f>IFERROR(((B11/C11)-1)*100,IF(B11+C11&lt;&gt;0,100,0))</f>
        <v>-20.97561840588704</v>
      </c>
      <c r="E11" s="54">
        <v>19563237</v>
      </c>
      <c r="F11" s="54">
        <v>19083005</v>
      </c>
      <c r="G11" s="73">
        <f>IFERROR(((E11/F11)-1)*100,IF(E11+F11&lt;&gt;0,100,0))</f>
        <v>2.5165428610431029</v>
      </c>
    </row>
    <row r="12" spans="1:7" s="15" customFormat="1" ht="12" x14ac:dyDescent="0.2">
      <c r="A12" s="51" t="s">
        <v>9</v>
      </c>
      <c r="B12" s="54">
        <v>973596.304</v>
      </c>
      <c r="C12" s="54">
        <v>1547102.308</v>
      </c>
      <c r="D12" s="73">
        <f>IFERROR(((B12/C12)-1)*100,IF(B12+C12&lt;&gt;0,100,0))</f>
        <v>-37.069688347979636</v>
      </c>
      <c r="E12" s="54">
        <v>16319510.066</v>
      </c>
      <c r="F12" s="54">
        <v>20559738.916999999</v>
      </c>
      <c r="G12" s="73">
        <f>IFERROR(((E12/F12)-1)*100,IF(E12+F12&lt;&gt;0,100,0))</f>
        <v>-20.623943076893504</v>
      </c>
    </row>
    <row r="13" spans="1:7" s="15" customFormat="1" ht="12" x14ac:dyDescent="0.2">
      <c r="A13" s="51" t="s">
        <v>10</v>
      </c>
      <c r="B13" s="54">
        <v>66070192.542319901</v>
      </c>
      <c r="C13" s="54">
        <v>101019979.31315599</v>
      </c>
      <c r="D13" s="73">
        <f>IFERROR(((B13/C13)-1)*100,IF(B13+C13&lt;&gt;0,100,0))</f>
        <v>-34.596905491827322</v>
      </c>
      <c r="E13" s="54">
        <v>1106104099.9811101</v>
      </c>
      <c r="F13" s="54">
        <v>1478363074.1761899</v>
      </c>
      <c r="G13" s="73">
        <f>IFERROR(((E13/F13)-1)*100,IF(E13+F13&lt;&gt;0,100,0))</f>
        <v>-25.180483786266052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385</v>
      </c>
      <c r="C16" s="54">
        <v>432</v>
      </c>
      <c r="D16" s="73">
        <f>IFERROR(((B16/C16)-1)*100,IF(B16+C16&lt;&gt;0,100,0))</f>
        <v>-10.879629629629628</v>
      </c>
      <c r="E16" s="54">
        <v>5271</v>
      </c>
      <c r="F16" s="54">
        <v>4924</v>
      </c>
      <c r="G16" s="73">
        <f>IFERROR(((E16/F16)-1)*100,IF(E16+F16&lt;&gt;0,100,0))</f>
        <v>7.0471161657189363</v>
      </c>
    </row>
    <row r="17" spans="1:7" s="15" customFormat="1" ht="12" x14ac:dyDescent="0.2">
      <c r="A17" s="51" t="s">
        <v>9</v>
      </c>
      <c r="B17" s="54">
        <v>136885.94399999999</v>
      </c>
      <c r="C17" s="54">
        <v>259819.527</v>
      </c>
      <c r="D17" s="73">
        <f>IFERROR(((B17/C17)-1)*100,IF(B17+C17&lt;&gt;0,100,0))</f>
        <v>-47.31498991605816</v>
      </c>
      <c r="E17" s="54">
        <v>2557504.5010000002</v>
      </c>
      <c r="F17" s="54">
        <v>2496084.3640000001</v>
      </c>
      <c r="G17" s="73">
        <f>IFERROR(((E17/F17)-1)*100,IF(E17+F17&lt;&gt;0,100,0))</f>
        <v>2.4606594987668595</v>
      </c>
    </row>
    <row r="18" spans="1:7" s="15" customFormat="1" ht="12" x14ac:dyDescent="0.2">
      <c r="A18" s="51" t="s">
        <v>10</v>
      </c>
      <c r="B18" s="54">
        <v>7057964.1867849203</v>
      </c>
      <c r="C18" s="54">
        <v>11092390.6321011</v>
      </c>
      <c r="D18" s="73">
        <f>IFERROR(((B18/C18)-1)*100,IF(B18+C18&lt;&gt;0,100,0))</f>
        <v>-36.37111763482843</v>
      </c>
      <c r="E18" s="54">
        <v>119256526.59767599</v>
      </c>
      <c r="F18" s="54">
        <v>138601581.39600399</v>
      </c>
      <c r="G18" s="73">
        <f>IFERROR(((E18/F18)-1)*100,IF(E18+F18&lt;&gt;0,100,0))</f>
        <v>-13.957311744558298</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12326244.97053</v>
      </c>
      <c r="C24" s="53">
        <v>15231364.00972</v>
      </c>
      <c r="D24" s="52">
        <f>B24-C24</f>
        <v>-2905119.0391899999</v>
      </c>
      <c r="E24" s="54">
        <v>158318622.76980999</v>
      </c>
      <c r="F24" s="54">
        <v>207345747.59832999</v>
      </c>
      <c r="G24" s="52">
        <f>E24-F24</f>
        <v>-49027124.82852</v>
      </c>
    </row>
    <row r="25" spans="1:7" s="15" customFormat="1" ht="12" x14ac:dyDescent="0.2">
      <c r="A25" s="55" t="s">
        <v>15</v>
      </c>
      <c r="B25" s="53">
        <v>12083291.789759999</v>
      </c>
      <c r="C25" s="53">
        <v>18560801.132720001</v>
      </c>
      <c r="D25" s="52">
        <f>B25-C25</f>
        <v>-6477509.3429600019</v>
      </c>
      <c r="E25" s="54">
        <v>194182719.10543001</v>
      </c>
      <c r="F25" s="54">
        <v>236898462.44696</v>
      </c>
      <c r="G25" s="52">
        <f>E25-F25</f>
        <v>-42715743.341529995</v>
      </c>
    </row>
    <row r="26" spans="1:7" s="25" customFormat="1" ht="12" x14ac:dyDescent="0.2">
      <c r="A26" s="56" t="s">
        <v>16</v>
      </c>
      <c r="B26" s="57">
        <f>B24-B25</f>
        <v>242953.18077000044</v>
      </c>
      <c r="C26" s="57">
        <f>C24-C25</f>
        <v>-3329437.1230000015</v>
      </c>
      <c r="D26" s="57"/>
      <c r="E26" s="57">
        <f>E24-E25</f>
        <v>-35864096.335620016</v>
      </c>
      <c r="F26" s="57">
        <f>F24-F25</f>
        <v>-29552714.848630011</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74535.990704330005</v>
      </c>
      <c r="C33" s="104">
        <v>76100.170993770007</v>
      </c>
      <c r="D33" s="73">
        <f t="shared" ref="D33:D42" si="0">IFERROR(((B33/C33)-1)*100,IF(B33+C33&lt;&gt;0,100,0))</f>
        <v>-2.0554228315308953</v>
      </c>
      <c r="E33" s="51"/>
      <c r="F33" s="104">
        <v>74535.990000000005</v>
      </c>
      <c r="G33" s="104">
        <v>72874.39</v>
      </c>
    </row>
    <row r="34" spans="1:7" s="15" customFormat="1" ht="12" x14ac:dyDescent="0.2">
      <c r="A34" s="51" t="s">
        <v>23</v>
      </c>
      <c r="B34" s="104">
        <v>77076.991984409993</v>
      </c>
      <c r="C34" s="104">
        <v>75578.038336950005</v>
      </c>
      <c r="D34" s="73">
        <f t="shared" si="0"/>
        <v>1.9833190705178083</v>
      </c>
      <c r="E34" s="51"/>
      <c r="F34" s="104">
        <v>77178.81</v>
      </c>
      <c r="G34" s="104">
        <v>76408.12</v>
      </c>
    </row>
    <row r="35" spans="1:7" s="15" customFormat="1" ht="12" x14ac:dyDescent="0.2">
      <c r="A35" s="51" t="s">
        <v>24</v>
      </c>
      <c r="B35" s="104">
        <v>71367.489832099993</v>
      </c>
      <c r="C35" s="104">
        <v>68436.189690540006</v>
      </c>
      <c r="D35" s="73">
        <f t="shared" si="0"/>
        <v>4.2832602966573097</v>
      </c>
      <c r="E35" s="51"/>
      <c r="F35" s="104">
        <v>71552.28</v>
      </c>
      <c r="G35" s="104">
        <v>70560.61</v>
      </c>
    </row>
    <row r="36" spans="1:7" s="15" customFormat="1" ht="12" x14ac:dyDescent="0.2">
      <c r="A36" s="51" t="s">
        <v>25</v>
      </c>
      <c r="B36" s="104">
        <v>68346.211822629994</v>
      </c>
      <c r="C36" s="104">
        <v>70497.701838430003</v>
      </c>
      <c r="D36" s="73">
        <f t="shared" si="0"/>
        <v>-3.0518583722500603</v>
      </c>
      <c r="E36" s="51"/>
      <c r="F36" s="104">
        <v>68351.5</v>
      </c>
      <c r="G36" s="104">
        <v>66607.61</v>
      </c>
    </row>
    <row r="37" spans="1:7" s="15" customFormat="1" ht="12" x14ac:dyDescent="0.2">
      <c r="A37" s="51" t="s">
        <v>79</v>
      </c>
      <c r="B37" s="104">
        <v>57250.646102769999</v>
      </c>
      <c r="C37" s="104">
        <v>66233.875596690006</v>
      </c>
      <c r="D37" s="73">
        <f t="shared" si="0"/>
        <v>-13.56289272368797</v>
      </c>
      <c r="E37" s="51"/>
      <c r="F37" s="104">
        <v>57250.65</v>
      </c>
      <c r="G37" s="104">
        <v>55079.16</v>
      </c>
    </row>
    <row r="38" spans="1:7" s="15" customFormat="1" ht="12" x14ac:dyDescent="0.2">
      <c r="A38" s="51" t="s">
        <v>26</v>
      </c>
      <c r="B38" s="104">
        <v>103935.98750931</v>
      </c>
      <c r="C38" s="104">
        <v>102950.17621984999</v>
      </c>
      <c r="D38" s="73">
        <f t="shared" si="0"/>
        <v>0.95756153671344713</v>
      </c>
      <c r="E38" s="51"/>
      <c r="F38" s="104">
        <v>104107.47</v>
      </c>
      <c r="G38" s="104">
        <v>100411.27</v>
      </c>
    </row>
    <row r="39" spans="1:7" s="15" customFormat="1" ht="12" x14ac:dyDescent="0.2">
      <c r="A39" s="51" t="s">
        <v>27</v>
      </c>
      <c r="B39" s="104">
        <v>16501.67043966</v>
      </c>
      <c r="C39" s="104">
        <v>15495.52194746</v>
      </c>
      <c r="D39" s="73">
        <f t="shared" si="0"/>
        <v>6.4931565107100297</v>
      </c>
      <c r="E39" s="51"/>
      <c r="F39" s="104">
        <v>16562.91</v>
      </c>
      <c r="G39" s="104">
        <v>16305.61</v>
      </c>
    </row>
    <row r="40" spans="1:7" s="15" customFormat="1" ht="12" x14ac:dyDescent="0.2">
      <c r="A40" s="51" t="s">
        <v>28</v>
      </c>
      <c r="B40" s="104">
        <v>101880.36766453</v>
      </c>
      <c r="C40" s="104">
        <v>99471.276982089999</v>
      </c>
      <c r="D40" s="73">
        <f t="shared" si="0"/>
        <v>2.4218958030203686</v>
      </c>
      <c r="E40" s="51"/>
      <c r="F40" s="104">
        <v>101919.79</v>
      </c>
      <c r="G40" s="104">
        <v>99378.16</v>
      </c>
    </row>
    <row r="41" spans="1:7" s="15" customFormat="1" ht="12" x14ac:dyDescent="0.2">
      <c r="A41" s="51" t="s">
        <v>29</v>
      </c>
      <c r="B41" s="59"/>
      <c r="C41" s="59"/>
      <c r="D41" s="73">
        <f t="shared" si="0"/>
        <v>0</v>
      </c>
      <c r="E41" s="51"/>
      <c r="F41" s="59"/>
      <c r="G41" s="59"/>
    </row>
    <row r="42" spans="1:7" s="15" customFormat="1" ht="12" x14ac:dyDescent="0.2">
      <c r="A42" s="51" t="s">
        <v>78</v>
      </c>
      <c r="B42" s="104">
        <v>633.67676188999997</v>
      </c>
      <c r="C42" s="104">
        <v>711.28576398999996</v>
      </c>
      <c r="D42" s="73">
        <f t="shared" si="0"/>
        <v>-10.911086096345812</v>
      </c>
      <c r="E42" s="51"/>
      <c r="F42" s="104">
        <v>637.95000000000005</v>
      </c>
      <c r="G42" s="104">
        <v>620.91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18354.1988334376</v>
      </c>
      <c r="D48" s="59"/>
      <c r="E48" s="105">
        <v>22198.008426772602</v>
      </c>
      <c r="F48" s="59"/>
      <c r="G48" s="73">
        <f>IFERROR(((C48/E48)-1)*100,IF(C48+E48&lt;&gt;0,100,0))</f>
        <v>-17.31601105574433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787</v>
      </c>
      <c r="D54" s="62"/>
      <c r="E54" s="106">
        <v>254041</v>
      </c>
      <c r="F54" s="106">
        <v>22414249.5196</v>
      </c>
      <c r="G54" s="106">
        <v>7679979.8399999999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5260</v>
      </c>
      <c r="C68" s="53">
        <v>8903</v>
      </c>
      <c r="D68" s="73">
        <f>IFERROR(((B68/C68)-1)*100,IF(B68+C68&lt;&gt;0,100,0))</f>
        <v>-40.918791418622938</v>
      </c>
      <c r="E68" s="53">
        <v>69152</v>
      </c>
      <c r="F68" s="53">
        <v>86258</v>
      </c>
      <c r="G68" s="73">
        <f>IFERROR(((E68/F68)-1)*100,IF(E68+F68&lt;&gt;0,100,0))</f>
        <v>-19.831204062231912</v>
      </c>
    </row>
    <row r="69" spans="1:7" s="15" customFormat="1" ht="12" x14ac:dyDescent="0.2">
      <c r="A69" s="66" t="s">
        <v>54</v>
      </c>
      <c r="B69" s="54">
        <v>198648524.65599999</v>
      </c>
      <c r="C69" s="53">
        <v>299749878.611</v>
      </c>
      <c r="D69" s="73">
        <f>IFERROR(((B69/C69)-1)*100,IF(B69+C69&lt;&gt;0,100,0))</f>
        <v>-33.728572109349933</v>
      </c>
      <c r="E69" s="53">
        <v>2669718360.5999999</v>
      </c>
      <c r="F69" s="53">
        <v>3250385656.5180001</v>
      </c>
      <c r="G69" s="73">
        <f>IFERROR(((E69/F69)-1)*100,IF(E69+F69&lt;&gt;0,100,0))</f>
        <v>-17.864566155514126</v>
      </c>
    </row>
    <row r="70" spans="1:7" s="15" customFormat="1" ht="12" x14ac:dyDescent="0.2">
      <c r="A70" s="66" t="s">
        <v>55</v>
      </c>
      <c r="B70" s="54">
        <v>177373295.99167001</v>
      </c>
      <c r="C70" s="53">
        <v>265614492.74595001</v>
      </c>
      <c r="D70" s="73">
        <f>IFERROR(((B70/C70)-1)*100,IF(B70+C70&lt;&gt;0,100,0))</f>
        <v>-33.221529383443425</v>
      </c>
      <c r="E70" s="53">
        <v>2405725527.55404</v>
      </c>
      <c r="F70" s="53">
        <v>2978993633.0857401</v>
      </c>
      <c r="G70" s="73">
        <f>IFERROR(((E70/F70)-1)*100,IF(E70+F70&lt;&gt;0,100,0))</f>
        <v>-19.243683476352047</v>
      </c>
    </row>
    <row r="71" spans="1:7" s="15" customFormat="1" ht="12" x14ac:dyDescent="0.2">
      <c r="A71" s="66" t="s">
        <v>93</v>
      </c>
      <c r="B71" s="73">
        <f>IFERROR(B69/B68/1000,)</f>
        <v>37.765879212167299</v>
      </c>
      <c r="C71" s="73">
        <f>IFERROR(C69/C68/1000,)</f>
        <v>33.668412738515109</v>
      </c>
      <c r="D71" s="73">
        <f>IFERROR(((B71/C71)-1)*100,IF(B71+C71&lt;&gt;0,100,0))</f>
        <v>12.170061313775204</v>
      </c>
      <c r="E71" s="73">
        <f>IFERROR(E69/E68/1000,)</f>
        <v>38.606524187297545</v>
      </c>
      <c r="F71" s="73">
        <f>IFERROR(F69/F68/1000,)</f>
        <v>37.682135645598095</v>
      </c>
      <c r="G71" s="73">
        <f>IFERROR(((E71/F71)-1)*100,IF(E71+F71&lt;&gt;0,100,0))</f>
        <v>2.4531214217616615</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2295</v>
      </c>
      <c r="C74" s="53">
        <v>2766</v>
      </c>
      <c r="D74" s="73">
        <f>IFERROR(((B74/C74)-1)*100,IF(B74+C74&lt;&gt;0,100,0))</f>
        <v>-17.028199566160517</v>
      </c>
      <c r="E74" s="53">
        <v>32624</v>
      </c>
      <c r="F74" s="53">
        <v>34789</v>
      </c>
      <c r="G74" s="73">
        <f>IFERROR(((E74/F74)-1)*100,IF(E74+F74&lt;&gt;0,100,0))</f>
        <v>-6.22323148121533</v>
      </c>
    </row>
    <row r="75" spans="1:7" s="15" customFormat="1" ht="12" x14ac:dyDescent="0.2">
      <c r="A75" s="66" t="s">
        <v>54</v>
      </c>
      <c r="B75" s="54">
        <v>485333994.89600003</v>
      </c>
      <c r="C75" s="53">
        <v>613465860.70799994</v>
      </c>
      <c r="D75" s="73">
        <f>IFERROR(((B75/C75)-1)*100,IF(B75+C75&lt;&gt;0,100,0))</f>
        <v>-20.886551969513533</v>
      </c>
      <c r="E75" s="53">
        <v>7950107750.9849997</v>
      </c>
      <c r="F75" s="53">
        <v>7599685170.592</v>
      </c>
      <c r="G75" s="73">
        <f>IFERROR(((E75/F75)-1)*100,IF(E75+F75&lt;&gt;0,100,0))</f>
        <v>4.6110144371375617</v>
      </c>
    </row>
    <row r="76" spans="1:7" s="15" customFormat="1" ht="12" x14ac:dyDescent="0.2">
      <c r="A76" s="66" t="s">
        <v>55</v>
      </c>
      <c r="B76" s="54">
        <v>407385511.82927001</v>
      </c>
      <c r="C76" s="53">
        <v>561091907.73617995</v>
      </c>
      <c r="D76" s="73">
        <f>IFERROR(((B76/C76)-1)*100,IF(B76+C76&lt;&gt;0,100,0))</f>
        <v>-27.394156605655628</v>
      </c>
      <c r="E76" s="53">
        <v>6987971972.4601698</v>
      </c>
      <c r="F76" s="53">
        <v>7069557527.1728697</v>
      </c>
      <c r="G76" s="73">
        <f>IFERROR(((E76/F76)-1)*100,IF(E76+F76&lt;&gt;0,100,0))</f>
        <v>-1.1540404671595672</v>
      </c>
    </row>
    <row r="77" spans="1:7" s="15" customFormat="1" ht="12" x14ac:dyDescent="0.2">
      <c r="A77" s="66" t="s">
        <v>93</v>
      </c>
      <c r="B77" s="73">
        <f>IFERROR(B75/B74/1000,)</f>
        <v>211.47450757995642</v>
      </c>
      <c r="C77" s="73">
        <f>IFERROR(C75/C74/1000,)</f>
        <v>221.78809136225595</v>
      </c>
      <c r="D77" s="73">
        <f>IFERROR(((B77/C77)-1)*100,IF(B77+C77&lt;&gt;0,100,0))</f>
        <v>-4.6501972756751497</v>
      </c>
      <c r="E77" s="73">
        <f>IFERROR(E75/E74/1000,)</f>
        <v>243.68893302430726</v>
      </c>
      <c r="F77" s="73">
        <f>IFERROR(F75/F74/1000,)</f>
        <v>218.45080831849148</v>
      </c>
      <c r="G77" s="73">
        <f>IFERROR(((E77/F77)-1)*100,IF(E77+F77&lt;&gt;0,100,0))</f>
        <v>11.553230175747276</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125</v>
      </c>
      <c r="C80" s="53">
        <v>176</v>
      </c>
      <c r="D80" s="73">
        <f>IFERROR(((B80/C80)-1)*100,IF(B80+C80&lt;&gt;0,100,0))</f>
        <v>-28.97727272727273</v>
      </c>
      <c r="E80" s="53">
        <v>3002</v>
      </c>
      <c r="F80" s="53">
        <v>2443</v>
      </c>
      <c r="G80" s="73">
        <f>IFERROR(((E80/F80)-1)*100,IF(E80+F80&lt;&gt;0,100,0))</f>
        <v>22.881702824396232</v>
      </c>
    </row>
    <row r="81" spans="1:7" s="15" customFormat="1" ht="12" x14ac:dyDescent="0.2">
      <c r="A81" s="66" t="s">
        <v>54</v>
      </c>
      <c r="B81" s="54">
        <v>22456908.445</v>
      </c>
      <c r="C81" s="53">
        <v>19670365.397999998</v>
      </c>
      <c r="D81" s="73">
        <f>IFERROR(((B81/C81)-1)*100,IF(B81+C81&lt;&gt;0,100,0))</f>
        <v>14.166198698491517</v>
      </c>
      <c r="E81" s="53">
        <v>279561269.05400002</v>
      </c>
      <c r="F81" s="53">
        <v>284029628.48500001</v>
      </c>
      <c r="G81" s="73">
        <f>IFERROR(((E81/F81)-1)*100,IF(E81+F81&lt;&gt;0,100,0))</f>
        <v>-1.573201871520935</v>
      </c>
    </row>
    <row r="82" spans="1:7" s="15" customFormat="1" ht="12" x14ac:dyDescent="0.2">
      <c r="A82" s="66" t="s">
        <v>55</v>
      </c>
      <c r="B82" s="54">
        <v>4689699.4924993897</v>
      </c>
      <c r="C82" s="53">
        <v>-3427122.8669699701</v>
      </c>
      <c r="D82" s="73">
        <f>IFERROR(((B82/C82)-1)*100,IF(B82+C82&lt;&gt;0,100,0))</f>
        <v>-236.84071667514229</v>
      </c>
      <c r="E82" s="53">
        <v>80197452.909767598</v>
      </c>
      <c r="F82" s="53">
        <v>84427689.502267599</v>
      </c>
      <c r="G82" s="73">
        <f>IFERROR(((E82/F82)-1)*100,IF(E82+F82&lt;&gt;0,100,0))</f>
        <v>-5.010484850928421</v>
      </c>
    </row>
    <row r="83" spans="1:7" x14ac:dyDescent="0.2">
      <c r="A83" s="66" t="s">
        <v>93</v>
      </c>
      <c r="B83" s="73">
        <f>IFERROR(B81/B80/1000,)</f>
        <v>179.65526756</v>
      </c>
      <c r="C83" s="73">
        <f>IFERROR(C81/C80/1000,)</f>
        <v>111.76343976136363</v>
      </c>
      <c r="D83" s="73">
        <f>IFERROR(((B83/C83)-1)*100,IF(B83+C83&lt;&gt;0,100,0))</f>
        <v>60.746007767476051</v>
      </c>
      <c r="E83" s="73">
        <f>IFERROR(E81/E80/1000,)</f>
        <v>93.125006347101944</v>
      </c>
      <c r="F83" s="73">
        <f>IFERROR(F81/F80/1000,)</f>
        <v>116.26263957634058</v>
      </c>
      <c r="G83" s="73">
        <f>IFERROR(((E83/F83)-1)*100,IF(E83+F83&lt;&gt;0,100,0))</f>
        <v>-19.90117660630435</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7680</v>
      </c>
      <c r="C86" s="51">
        <f>C68+C74+C80</f>
        <v>11845</v>
      </c>
      <c r="D86" s="73">
        <f>IFERROR(((B86/C86)-1)*100,IF(B86+C86&lt;&gt;0,100,0))</f>
        <v>-35.162515829463914</v>
      </c>
      <c r="E86" s="51">
        <f>E68+E74+E80</f>
        <v>104778</v>
      </c>
      <c r="F86" s="51">
        <f>F68+F74+F80</f>
        <v>123490</v>
      </c>
      <c r="G86" s="73">
        <f>IFERROR(((E86/F86)-1)*100,IF(E86+F86&lt;&gt;0,100,0))</f>
        <v>-15.152643938780464</v>
      </c>
    </row>
    <row r="87" spans="1:7" s="15" customFormat="1" ht="12" x14ac:dyDescent="0.2">
      <c r="A87" s="66" t="s">
        <v>54</v>
      </c>
      <c r="B87" s="51">
        <f t="shared" ref="B87:C87" si="1">B69+B75+B81</f>
        <v>706439427.9970001</v>
      </c>
      <c r="C87" s="51">
        <f t="shared" si="1"/>
        <v>932886104.71700001</v>
      </c>
      <c r="D87" s="73">
        <f>IFERROR(((B87/C87)-1)*100,IF(B87+C87&lt;&gt;0,100,0))</f>
        <v>-24.273775284571819</v>
      </c>
      <c r="E87" s="51">
        <f t="shared" ref="E87:F87" si="2">E69+E75+E81</f>
        <v>10899387380.639</v>
      </c>
      <c r="F87" s="51">
        <f t="shared" si="2"/>
        <v>11134100455.595001</v>
      </c>
      <c r="G87" s="73">
        <f>IFERROR(((E87/F87)-1)*100,IF(E87+F87&lt;&gt;0,100,0))</f>
        <v>-2.1080560202603071</v>
      </c>
    </row>
    <row r="88" spans="1:7" s="15" customFormat="1" ht="12" x14ac:dyDescent="0.2">
      <c r="A88" s="66" t="s">
        <v>55</v>
      </c>
      <c r="B88" s="51">
        <f t="shared" ref="B88:C88" si="3">B70+B76+B82</f>
        <v>589448507.31343937</v>
      </c>
      <c r="C88" s="51">
        <f t="shared" si="3"/>
        <v>823279277.61515999</v>
      </c>
      <c r="D88" s="73">
        <f>IFERROR(((B88/C88)-1)*100,IF(B88+C88&lt;&gt;0,100,0))</f>
        <v>-28.402363166369437</v>
      </c>
      <c r="E88" s="51">
        <f t="shared" ref="E88:F88" si="4">E70+E76+E82</f>
        <v>9473894952.9239769</v>
      </c>
      <c r="F88" s="51">
        <f t="shared" si="4"/>
        <v>10132978849.760878</v>
      </c>
      <c r="G88" s="73">
        <f>IFERROR(((E88/F88)-1)*100,IF(E88+F88&lt;&gt;0,100,0))</f>
        <v>-6.5043449375447366</v>
      </c>
    </row>
    <row r="89" spans="1:7" x14ac:dyDescent="0.2">
      <c r="A89" s="66" t="s">
        <v>94</v>
      </c>
      <c r="B89" s="73">
        <f>IFERROR((B75/B87)*100,IF(B75+B87&lt;&gt;0,100,0))</f>
        <v>68.701430817938586</v>
      </c>
      <c r="C89" s="73">
        <f>IFERROR((C75/C87)*100,IF(C75+C87&lt;&gt;0,100,0))</f>
        <v>65.759995524223257</v>
      </c>
      <c r="D89" s="73">
        <f>IFERROR(((B89/C89)-1)*100,IF(B89+C89&lt;&gt;0,100,0))</f>
        <v>4.4729858484126916</v>
      </c>
      <c r="E89" s="73">
        <f>IFERROR((E75/E87)*100,IF(E75+E87&lt;&gt;0,100,0))</f>
        <v>72.940867897833243</v>
      </c>
      <c r="F89" s="73">
        <f>IFERROR((F75/F87)*100,IF(F75+F87&lt;&gt;0,100,0))</f>
        <v>68.2559421921964</v>
      </c>
      <c r="G89" s="73">
        <f>IFERROR(((E89/F89)-1)*100,IF(E89+F89&lt;&gt;0,100,0))</f>
        <v>6.8637624141864917</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70885078.681999996</v>
      </c>
      <c r="C97" s="107">
        <v>150621821.741</v>
      </c>
      <c r="D97" s="52">
        <f>B97-C97</f>
        <v>-79736743.059</v>
      </c>
      <c r="E97" s="107">
        <v>1261351882.6440001</v>
      </c>
      <c r="F97" s="107">
        <v>1537168139.677</v>
      </c>
      <c r="G97" s="68">
        <f>E97-F97</f>
        <v>-275816257.03299999</v>
      </c>
    </row>
    <row r="98" spans="1:7" s="15" customFormat="1" ht="13.5" x14ac:dyDescent="0.2">
      <c r="A98" s="66" t="s">
        <v>88</v>
      </c>
      <c r="B98" s="53">
        <v>72587024.484999999</v>
      </c>
      <c r="C98" s="107">
        <v>153364915.509</v>
      </c>
      <c r="D98" s="52">
        <f>B98-C98</f>
        <v>-80777891.024000004</v>
      </c>
      <c r="E98" s="107">
        <v>1258463862.9749999</v>
      </c>
      <c r="F98" s="107">
        <v>1554170990.7639999</v>
      </c>
      <c r="G98" s="68">
        <f>E98-F98</f>
        <v>-295707127.78900003</v>
      </c>
    </row>
    <row r="99" spans="1:7" s="15" customFormat="1" ht="12" x14ac:dyDescent="0.2">
      <c r="A99" s="69" t="s">
        <v>16</v>
      </c>
      <c r="B99" s="52">
        <f>B97-B98</f>
        <v>-1701945.8030000031</v>
      </c>
      <c r="C99" s="52">
        <f>C97-C98</f>
        <v>-2743093.7680000067</v>
      </c>
      <c r="D99" s="70"/>
      <c r="E99" s="52">
        <f>E97-E98</f>
        <v>2888019.6690001488</v>
      </c>
      <c r="F99" s="70">
        <f>F97-F98</f>
        <v>-17002851.086999893</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923.18152972363498</v>
      </c>
      <c r="C111" s="108">
        <v>886.87285358598297</v>
      </c>
      <c r="D111" s="73">
        <f>IFERROR(((B111/C111)-1)*100,IF(B111+C111&lt;&gt;0,100,0))</f>
        <v>4.0940114460422894</v>
      </c>
      <c r="E111" s="72"/>
      <c r="F111" s="109">
        <v>929.94276311425006</v>
      </c>
      <c r="G111" s="109">
        <v>923.18152972363498</v>
      </c>
    </row>
    <row r="112" spans="1:7" s="15" customFormat="1" ht="12" x14ac:dyDescent="0.2">
      <c r="A112" s="66" t="s">
        <v>50</v>
      </c>
      <c r="B112" s="109">
        <v>909.56082261920596</v>
      </c>
      <c r="C112" s="108">
        <v>874.18857216167203</v>
      </c>
      <c r="D112" s="73">
        <f>IFERROR(((B112/C112)-1)*100,IF(B112+C112&lt;&gt;0,100,0))</f>
        <v>4.0462952255331253</v>
      </c>
      <c r="E112" s="72"/>
      <c r="F112" s="109">
        <v>916.34697571055995</v>
      </c>
      <c r="G112" s="109">
        <v>909.56082261920596</v>
      </c>
    </row>
    <row r="113" spans="1:7" s="15" customFormat="1" ht="12" x14ac:dyDescent="0.2">
      <c r="A113" s="66" t="s">
        <v>51</v>
      </c>
      <c r="B113" s="109">
        <v>995.90714382053704</v>
      </c>
      <c r="C113" s="108">
        <v>951.58127651502195</v>
      </c>
      <c r="D113" s="73">
        <f>IFERROR(((B113/C113)-1)*100,IF(B113+C113&lt;&gt;0,100,0))</f>
        <v>4.6581273086677255</v>
      </c>
      <c r="E113" s="72"/>
      <c r="F113" s="109">
        <v>1001.63963245857</v>
      </c>
      <c r="G113" s="109">
        <v>995.730889636293</v>
      </c>
    </row>
    <row r="114" spans="1:7" s="25" customFormat="1" ht="12" x14ac:dyDescent="0.2">
      <c r="A114" s="69" t="s">
        <v>52</v>
      </c>
      <c r="B114" s="73"/>
      <c r="C114" s="72"/>
      <c r="D114" s="74"/>
      <c r="E114" s="72"/>
      <c r="F114" s="58"/>
      <c r="G114" s="58"/>
    </row>
    <row r="115" spans="1:7" s="15" customFormat="1" ht="12" x14ac:dyDescent="0.2">
      <c r="A115" s="66" t="s">
        <v>56</v>
      </c>
      <c r="B115" s="109">
        <v>714.81278368691096</v>
      </c>
      <c r="C115" s="108">
        <v>665.32038467341204</v>
      </c>
      <c r="D115" s="73">
        <f>IFERROR(((B115/C115)-1)*100,IF(B115+C115&lt;&gt;0,100,0))</f>
        <v>7.4388821015597406</v>
      </c>
      <c r="E115" s="72"/>
      <c r="F115" s="109">
        <v>716.10451605354797</v>
      </c>
      <c r="G115" s="109">
        <v>714.81278368691096</v>
      </c>
    </row>
    <row r="116" spans="1:7" s="15" customFormat="1" ht="12" x14ac:dyDescent="0.2">
      <c r="A116" s="66" t="s">
        <v>57</v>
      </c>
      <c r="B116" s="109">
        <v>923.48457972412405</v>
      </c>
      <c r="C116" s="108">
        <v>878.31130051269702</v>
      </c>
      <c r="D116" s="73">
        <f>IFERROR(((B116/C116)-1)*100,IF(B116+C116&lt;&gt;0,100,0))</f>
        <v>5.1431968579998877</v>
      </c>
      <c r="E116" s="72"/>
      <c r="F116" s="109">
        <v>930.65597853168504</v>
      </c>
      <c r="G116" s="109">
        <v>923.48457972412405</v>
      </c>
    </row>
    <row r="117" spans="1:7" s="15" customFormat="1" ht="12" x14ac:dyDescent="0.2">
      <c r="A117" s="66" t="s">
        <v>59</v>
      </c>
      <c r="B117" s="109">
        <v>1060.29465280767</v>
      </c>
      <c r="C117" s="108">
        <v>1014.31951779729</v>
      </c>
      <c r="D117" s="73">
        <f>IFERROR(((B117/C117)-1)*100,IF(B117+C117&lt;&gt;0,100,0))</f>
        <v>4.5326087296654105</v>
      </c>
      <c r="E117" s="72"/>
      <c r="F117" s="109">
        <v>1071.1166721077</v>
      </c>
      <c r="G117" s="109">
        <v>1060.29465280767</v>
      </c>
    </row>
    <row r="118" spans="1:7" s="15" customFormat="1" ht="12" x14ac:dyDescent="0.2">
      <c r="A118" s="66" t="s">
        <v>58</v>
      </c>
      <c r="B118" s="109">
        <v>958.28455920508804</v>
      </c>
      <c r="C118" s="108">
        <v>941.88919699663995</v>
      </c>
      <c r="D118" s="73">
        <f>IFERROR(((B118/C118)-1)*100,IF(B118+C118&lt;&gt;0,100,0))</f>
        <v>1.7406890598944402</v>
      </c>
      <c r="E118" s="72"/>
      <c r="F118" s="109">
        <v>965.93748367188596</v>
      </c>
      <c r="G118" s="109">
        <v>957.79930552442897</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213</v>
      </c>
      <c r="C127" s="53">
        <v>149</v>
      </c>
      <c r="D127" s="73">
        <f>IFERROR(((B127/C127)-1)*100,IF(B127+C127&lt;&gt;0,100,0))</f>
        <v>42.95302013422819</v>
      </c>
      <c r="E127" s="53">
        <v>4234</v>
      </c>
      <c r="F127" s="53">
        <v>3346</v>
      </c>
      <c r="G127" s="73">
        <f>IFERROR(((E127/F127)-1)*100,IF(E127+F127&lt;&gt;0,100,0))</f>
        <v>26.539151225343694</v>
      </c>
    </row>
    <row r="128" spans="1:7" s="15" customFormat="1" ht="12" x14ac:dyDescent="0.2">
      <c r="A128" s="66" t="s">
        <v>74</v>
      </c>
      <c r="B128" s="54">
        <v>1</v>
      </c>
      <c r="C128" s="53">
        <v>0</v>
      </c>
      <c r="D128" s="73">
        <f>IFERROR(((B128/C128)-1)*100,IF(B128+C128&lt;&gt;0,100,0))</f>
        <v>100</v>
      </c>
      <c r="E128" s="53">
        <v>91</v>
      </c>
      <c r="F128" s="53">
        <v>89</v>
      </c>
      <c r="G128" s="73">
        <f>IFERROR(((E128/F128)-1)*100,IF(E128+F128&lt;&gt;0,100,0))</f>
        <v>2.2471910112359605</v>
      </c>
    </row>
    <row r="129" spans="1:7" s="25" customFormat="1" ht="12" x14ac:dyDescent="0.2">
      <c r="A129" s="69" t="s">
        <v>34</v>
      </c>
      <c r="B129" s="70">
        <f>SUM(B126:B128)</f>
        <v>214</v>
      </c>
      <c r="C129" s="70">
        <f>SUM(C126:C128)</f>
        <v>149</v>
      </c>
      <c r="D129" s="73">
        <f>IFERROR(((B129/C129)-1)*100,IF(B129+C129&lt;&gt;0,100,0))</f>
        <v>43.624161073825498</v>
      </c>
      <c r="E129" s="70">
        <f>SUM(E126:E128)</f>
        <v>4325</v>
      </c>
      <c r="F129" s="70">
        <f>SUM(F126:F128)</f>
        <v>3435</v>
      </c>
      <c r="G129" s="73">
        <f>IFERROR(((E129/F129)-1)*100,IF(E129+F129&lt;&gt;0,100,0))</f>
        <v>25.909752547307143</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3</v>
      </c>
      <c r="C132" s="53">
        <v>0</v>
      </c>
      <c r="D132" s="73">
        <f>IFERROR(((B132/C132)-1)*100,IF(B132+C132&lt;&gt;0,100,0))</f>
        <v>100</v>
      </c>
      <c r="E132" s="53">
        <v>420</v>
      </c>
      <c r="F132" s="53">
        <v>248</v>
      </c>
      <c r="G132" s="73">
        <f>IFERROR(((E132/F132)-1)*100,IF(E132+F132&lt;&gt;0,100,0))</f>
        <v>69.354838709677423</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3</v>
      </c>
      <c r="C134" s="70">
        <f>SUM(C132:C133)</f>
        <v>0</v>
      </c>
      <c r="D134" s="73">
        <f>IFERROR(((B134/C134)-1)*100,IF(B134+C134&lt;&gt;0,100,0))</f>
        <v>100</v>
      </c>
      <c r="E134" s="70">
        <f>SUM(E132:E133)</f>
        <v>420</v>
      </c>
      <c r="F134" s="70">
        <f>SUM(F132:F133)</f>
        <v>248</v>
      </c>
      <c r="G134" s="73">
        <f>IFERROR(((E134/F134)-1)*100,IF(E134+F134&lt;&gt;0,100,0))</f>
        <v>69.354838709677423</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50939</v>
      </c>
      <c r="C138" s="53">
        <v>489957</v>
      </c>
      <c r="D138" s="73">
        <f>IFERROR(((B138/C138)-1)*100,IF(B138+C138&lt;&gt;0,100,0))</f>
        <v>-89.603373357253801</v>
      </c>
      <c r="E138" s="53">
        <v>3446939</v>
      </c>
      <c r="F138" s="53">
        <v>3966049</v>
      </c>
      <c r="G138" s="73">
        <f>IFERROR(((E138/F138)-1)*100,IF(E138+F138&lt;&gt;0,100,0))</f>
        <v>-13.088844842814595</v>
      </c>
    </row>
    <row r="139" spans="1:7" s="15" customFormat="1" ht="12" x14ac:dyDescent="0.2">
      <c r="A139" s="66" t="s">
        <v>74</v>
      </c>
      <c r="B139" s="54">
        <v>3</v>
      </c>
      <c r="C139" s="53">
        <v>0</v>
      </c>
      <c r="D139" s="73">
        <f>IFERROR(((B139/C139)-1)*100,IF(B139+C139&lt;&gt;0,100,0))</f>
        <v>100</v>
      </c>
      <c r="E139" s="53">
        <v>3260</v>
      </c>
      <c r="F139" s="53">
        <v>3745</v>
      </c>
      <c r="G139" s="73">
        <f>IFERROR(((E139/F139)-1)*100,IF(E139+F139&lt;&gt;0,100,0))</f>
        <v>-12.950600801068092</v>
      </c>
    </row>
    <row r="140" spans="1:7" s="15" customFormat="1" ht="12" x14ac:dyDescent="0.2">
      <c r="A140" s="69" t="s">
        <v>34</v>
      </c>
      <c r="B140" s="70">
        <f>SUM(B137:B139)</f>
        <v>50942</v>
      </c>
      <c r="C140" s="70">
        <f>SUM(C137:C139)</f>
        <v>489957</v>
      </c>
      <c r="D140" s="73">
        <f>IFERROR(((B140/C140)-1)*100,IF(B140+C140&lt;&gt;0,100,0))</f>
        <v>-89.602761058623514</v>
      </c>
      <c r="E140" s="70">
        <f>SUM(E137:E139)</f>
        <v>3450199</v>
      </c>
      <c r="F140" s="70">
        <f>SUM(F137:F139)</f>
        <v>3969794</v>
      </c>
      <c r="G140" s="73">
        <f>IFERROR(((E140/F140)-1)*100,IF(E140+F140&lt;&gt;0,100,0))</f>
        <v>-13.088714426995452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7500</v>
      </c>
      <c r="C143" s="53">
        <v>0</v>
      </c>
      <c r="D143" s="73">
        <f>IFERROR(((B143/C143)-1)*100,)</f>
        <v>0</v>
      </c>
      <c r="E143" s="53">
        <v>298640</v>
      </c>
      <c r="F143" s="53">
        <v>113321</v>
      </c>
      <c r="G143" s="73">
        <f>IFERROR(((E143/F143)-1)*100,)</f>
        <v>163.53456111400359</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7500</v>
      </c>
      <c r="C145" s="70">
        <f>SUM(C143:C144)</f>
        <v>0</v>
      </c>
      <c r="D145" s="73">
        <f>IFERROR(((B145/C145)-1)*100,)</f>
        <v>0</v>
      </c>
      <c r="E145" s="70">
        <f>SUM(E143:E144)</f>
        <v>298640</v>
      </c>
      <c r="F145" s="70">
        <f>SUM(F143:F144)</f>
        <v>113321</v>
      </c>
      <c r="G145" s="73">
        <f>IFERROR(((E145/F145)-1)*100,)</f>
        <v>163.53456111400359</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4145227.86503</v>
      </c>
      <c r="C149" s="53">
        <v>41267877.381569996</v>
      </c>
      <c r="D149" s="73">
        <f>IFERROR(((B149/C149)-1)*100,IF(B149+C149&lt;&gt;0,100,0))</f>
        <v>-89.955316027760517</v>
      </c>
      <c r="E149" s="53">
        <v>300390649.83967</v>
      </c>
      <c r="F149" s="53">
        <v>347068361.64512002</v>
      </c>
      <c r="G149" s="73">
        <f>IFERROR(((E149/F149)-1)*100,IF(E149+F149&lt;&gt;0,100,0))</f>
        <v>-13.449140562451589</v>
      </c>
    </row>
    <row r="150" spans="1:7" x14ac:dyDescent="0.2">
      <c r="A150" s="66" t="s">
        <v>74</v>
      </c>
      <c r="B150" s="54">
        <v>27857.91</v>
      </c>
      <c r="C150" s="53">
        <v>0</v>
      </c>
      <c r="D150" s="73">
        <f>IFERROR(((B150/C150)-1)*100,IF(B150+C150&lt;&gt;0,100,0))</f>
        <v>100</v>
      </c>
      <c r="E150" s="53">
        <v>23286239.550000001</v>
      </c>
      <c r="F150" s="53">
        <v>24631890.34</v>
      </c>
      <c r="G150" s="73">
        <f>IFERROR(((E150/F150)-1)*100,IF(E150+F150&lt;&gt;0,100,0))</f>
        <v>-5.4630431177861372</v>
      </c>
    </row>
    <row r="151" spans="1:7" s="15" customFormat="1" ht="12" x14ac:dyDescent="0.2">
      <c r="A151" s="69" t="s">
        <v>34</v>
      </c>
      <c r="B151" s="70">
        <f>SUM(B148:B150)</f>
        <v>4173085.7750300001</v>
      </c>
      <c r="C151" s="70">
        <f>SUM(C148:C150)</f>
        <v>41267877.381569996</v>
      </c>
      <c r="D151" s="73">
        <f>IFERROR(((B151/C151)-1)*100,IF(B151+C151&lt;&gt;0,100,0))</f>
        <v>-89.887810956582712</v>
      </c>
      <c r="E151" s="70">
        <f>SUM(E148:E150)</f>
        <v>323676889.38967001</v>
      </c>
      <c r="F151" s="70">
        <f>SUM(F148:F150)</f>
        <v>371700251.98512</v>
      </c>
      <c r="G151" s="73">
        <f>IFERROR(((E151/F151)-1)*100,IF(E151+F151&lt;&gt;0,100,0))</f>
        <v>-12.919916609949588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32062.5</v>
      </c>
      <c r="C154" s="53">
        <v>0</v>
      </c>
      <c r="D154" s="73">
        <f>IFERROR(((B154/C154)-1)*100,IF(B154+C154&lt;&gt;0,100,0))</f>
        <v>100</v>
      </c>
      <c r="E154" s="53">
        <v>187674.01199999999</v>
      </c>
      <c r="F154" s="53">
        <v>182479.24350000001</v>
      </c>
      <c r="G154" s="73">
        <f>IFERROR(((E154/F154)-1)*100,IF(E154+F154&lt;&gt;0,100,0))</f>
        <v>2.846772268649822</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32062.5</v>
      </c>
      <c r="C156" s="70">
        <f>SUM(C154:C155)</f>
        <v>0</v>
      </c>
      <c r="D156" s="73">
        <f>IFERROR(((B156/C156)-1)*100,IF(B156+C156&lt;&gt;0,100,0))</f>
        <v>100</v>
      </c>
      <c r="E156" s="70">
        <f>SUM(E154:E155)</f>
        <v>187674.01199999999</v>
      </c>
      <c r="F156" s="70">
        <f>SUM(F154:F155)</f>
        <v>182479.24350000001</v>
      </c>
      <c r="G156" s="73">
        <f>IFERROR(((E156/F156)-1)*100,IF(E156+F156&lt;&gt;0,100,0))</f>
        <v>2.846772268649822</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1426269</v>
      </c>
      <c r="C160" s="53">
        <v>1335393</v>
      </c>
      <c r="D160" s="73">
        <f>IFERROR(((B160/C160)-1)*100,IF(B160+C160&lt;&gt;0,100,0))</f>
        <v>6.8051876863215455</v>
      </c>
      <c r="E160" s="65"/>
      <c r="F160" s="65"/>
      <c r="G160" s="52"/>
    </row>
    <row r="161" spans="1:7" s="15" customFormat="1" ht="12" x14ac:dyDescent="0.2">
      <c r="A161" s="66" t="s">
        <v>74</v>
      </c>
      <c r="B161" s="54">
        <v>1414</v>
      </c>
      <c r="C161" s="53">
        <v>1593</v>
      </c>
      <c r="D161" s="73">
        <f>IFERROR(((B161/C161)-1)*100,IF(B161+C161&lt;&gt;0,100,0))</f>
        <v>-11.236660389202758</v>
      </c>
      <c r="E161" s="65"/>
      <c r="F161" s="65"/>
      <c r="G161" s="52"/>
    </row>
    <row r="162" spans="1:7" s="25" customFormat="1" ht="12" x14ac:dyDescent="0.2">
      <c r="A162" s="69" t="s">
        <v>34</v>
      </c>
      <c r="B162" s="70">
        <f>SUM(B159:B161)</f>
        <v>1427683</v>
      </c>
      <c r="C162" s="70">
        <f>SUM(C159:C161)</f>
        <v>1337401</v>
      </c>
      <c r="D162" s="73">
        <f>IFERROR(((B162/C162)-1)*100,IF(B162+C162&lt;&gt;0,100,0))</f>
        <v>6.7505557420698858</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138159</v>
      </c>
      <c r="C165" s="53">
        <v>124777</v>
      </c>
      <c r="D165" s="73">
        <f>IFERROR(((B165/C165)-1)*100,IF(B165+C165&lt;&gt;0,100,0))</f>
        <v>10.724732923535596</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138159</v>
      </c>
      <c r="C167" s="70">
        <f>SUM(C165:C166)</f>
        <v>124777</v>
      </c>
      <c r="D167" s="73">
        <f>IFERROR(((B167/C167)-1)*100,IF(B167+C167&lt;&gt;0,100,0))</f>
        <v>10.724732923535596</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20954</v>
      </c>
      <c r="C175" s="88">
        <v>17612</v>
      </c>
      <c r="D175" s="73">
        <f>IFERROR(((B175/C175)-1)*100,IF(B175+C175&lt;&gt;0,100,0))</f>
        <v>18.97569838746309</v>
      </c>
      <c r="E175" s="88">
        <v>415908</v>
      </c>
      <c r="F175" s="88">
        <v>294918</v>
      </c>
      <c r="G175" s="73">
        <f>IFERROR(((E175/F175)-1)*100,IF(E175+F175&lt;&gt;0,100,0))</f>
        <v>41.024962871035342</v>
      </c>
    </row>
    <row r="176" spans="1:7" x14ac:dyDescent="0.2">
      <c r="A176" s="66" t="s">
        <v>32</v>
      </c>
      <c r="B176" s="87">
        <v>90036</v>
      </c>
      <c r="C176" s="88">
        <v>97906</v>
      </c>
      <c r="D176" s="73">
        <f t="shared" ref="D176:D178" si="5">IFERROR(((B176/C176)-1)*100,IF(B176+C176&lt;&gt;0,100,0))</f>
        <v>-8.0383224725757323</v>
      </c>
      <c r="E176" s="88">
        <v>1807208</v>
      </c>
      <c r="F176" s="88">
        <v>1501500</v>
      </c>
      <c r="G176" s="73">
        <f>IFERROR(((E176/F176)-1)*100,IF(E176+F176&lt;&gt;0,100,0))</f>
        <v>20.360173160173154</v>
      </c>
    </row>
    <row r="177" spans="1:7" x14ac:dyDescent="0.2">
      <c r="A177" s="66" t="s">
        <v>91</v>
      </c>
      <c r="B177" s="87">
        <v>39843349.689219996</v>
      </c>
      <c r="C177" s="88">
        <v>39222463.978780001</v>
      </c>
      <c r="D177" s="73">
        <f t="shared" si="5"/>
        <v>1.5829849720198741</v>
      </c>
      <c r="E177" s="88">
        <v>752273326.362988</v>
      </c>
      <c r="F177" s="88">
        <v>638896594.09813595</v>
      </c>
      <c r="G177" s="73">
        <f>IFERROR(((E177/F177)-1)*100,IF(E177+F177&lt;&gt;0,100,0))</f>
        <v>17.745709291954228</v>
      </c>
    </row>
    <row r="178" spans="1:7" x14ac:dyDescent="0.2">
      <c r="A178" s="66" t="s">
        <v>92</v>
      </c>
      <c r="B178" s="87">
        <v>190682</v>
      </c>
      <c r="C178" s="88">
        <v>203312</v>
      </c>
      <c r="D178" s="73">
        <f t="shared" si="5"/>
        <v>-6.2121271739985833</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534</v>
      </c>
      <c r="C181" s="88">
        <v>506</v>
      </c>
      <c r="D181" s="73">
        <f t="shared" ref="D181:D184" si="6">IFERROR(((B181/C181)-1)*100,IF(B181+C181&lt;&gt;0,100,0))</f>
        <v>5.5335968379446543</v>
      </c>
      <c r="E181" s="88">
        <v>14636</v>
      </c>
      <c r="F181" s="88">
        <v>8204</v>
      </c>
      <c r="G181" s="73">
        <f t="shared" ref="G181" si="7">IFERROR(((E181/F181)-1)*100,IF(E181+F181&lt;&gt;0,100,0))</f>
        <v>78.400780107264751</v>
      </c>
    </row>
    <row r="182" spans="1:7" x14ac:dyDescent="0.2">
      <c r="A182" s="66" t="s">
        <v>32</v>
      </c>
      <c r="B182" s="87">
        <v>6986</v>
      </c>
      <c r="C182" s="88">
        <v>11556</v>
      </c>
      <c r="D182" s="73">
        <f t="shared" si="6"/>
        <v>-39.546555901696088</v>
      </c>
      <c r="E182" s="88">
        <v>151318</v>
      </c>
      <c r="F182" s="88">
        <v>96470</v>
      </c>
      <c r="G182" s="73">
        <f t="shared" ref="G182" si="8">IFERROR(((E182/F182)-1)*100,IF(E182+F182&lt;&gt;0,100,0))</f>
        <v>56.854980823053801</v>
      </c>
    </row>
    <row r="183" spans="1:7" x14ac:dyDescent="0.2">
      <c r="A183" s="66" t="s">
        <v>91</v>
      </c>
      <c r="B183" s="87">
        <v>154354.37091999999</v>
      </c>
      <c r="C183" s="88">
        <v>136802.09770000001</v>
      </c>
      <c r="D183" s="73">
        <f t="shared" si="6"/>
        <v>12.830412336579222</v>
      </c>
      <c r="E183" s="88">
        <v>3589331.6744599999</v>
      </c>
      <c r="F183" s="88">
        <v>1054859.1195400001</v>
      </c>
      <c r="G183" s="73">
        <f t="shared" ref="G183" si="9">IFERROR(((E183/F183)-1)*100,IF(E183+F183&lt;&gt;0,100,0))</f>
        <v>240.26644961132112</v>
      </c>
    </row>
    <row r="184" spans="1:7" x14ac:dyDescent="0.2">
      <c r="A184" s="66" t="s">
        <v>92</v>
      </c>
      <c r="B184" s="87">
        <v>71292</v>
      </c>
      <c r="C184" s="88">
        <v>69290</v>
      </c>
      <c r="D184" s="73">
        <f t="shared" si="6"/>
        <v>2.8893058161350904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2024-04-04T09:19:33Z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