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7978A1AC-EF17-4D60-B19E-8B174201DD91}" xr6:coauthVersionLast="47" xr6:coauthVersionMax="47" xr10:uidLastSave="{00000000-0000-0000-0000-000000000000}"/>
  <bookViews>
    <workbookView xWindow="5955" yWindow="3165" windowWidth="1267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<sst xmlns="http://schemas.openxmlformats.org/spreadsheetml/2006/main" count="265" uniqueCount="100">
  <si>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</si>
  <si>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</si>
  <si>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</si>
  <si>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</si>
  <si>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</si>
  <si>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</si>
  <si>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</si>
  <si>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</si>
  <si>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</si>
  <si>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</si>
  <si>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</si>
  <si>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</si>
  <si>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</si>
  <si>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</si>
  <si>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</si>
  <si>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</si>
  <si>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</si>
  <si>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</si>
  <si>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</si>
  <si>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</si>
  <si>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</si>
  <si>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</si>
  <si>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</si>
  <si>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</si>
  <si>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</si>
  <si>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</si>
  <si>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</si>
  <si>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</si>
  <si>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</si>
  <si>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</si>
  <si>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</si>
  <si>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</si>
  <si>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</si>
  <si>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</si>
  <si>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</si>
  <si>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</si>
  <si>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</si>
  <si>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</si>
  <si>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</si>
  <si>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</si>
  <si>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</si>
  <si>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</si>
  <si>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</si>
  <si>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</si>
  <si>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</si>
  <si>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</si>
  <si>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</si>
  <si>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</si>
  <si>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</si>
  <si>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</si>
  <si>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</si>
  <si>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</si>
  <si>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</si>
  <si>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</si>
  <si>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</si>
  <si>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</si>
  <si>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</si>
  <si>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</si>
  <si>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</si>
  <si>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</si>
  <si>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</si>
  <si>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</si>
  <si>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</si>
  <si>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</si>
  <si>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</si>
  <si>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</si>
  <si>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</si>
  <si>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</si>
  <si>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</si>
  <si>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</si>
  <si>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</si>
  <si>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</si>
  <si>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</si>
  <si>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</si>
  <si>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</si>
  <si>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</si>
  <si>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</si>
  <si>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</si>
  <si>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</si>
  <si>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</si>
  <si>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</si>
  <si>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</si>
  <si>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</si>
  <si>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</si>
  <si>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</si>
  <si>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</si>
  <si>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</si>
  <si>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</si>
  <si>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</si>
  <si>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</si>
  <si>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</si>
  <si>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</si>
  <si>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</si>
  <si>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</si>
  <si>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</si>
  <si>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</si>
  <si>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</si>
  <si>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28 March 2024</t>
  </si>
  <si>
    <t>28.03.2024</t>
  </si>
  <si>
    <t>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</si>
</sst>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1114145</v>
      </c>
      <c r="C11" s="54">
        <v>1409875</v>
      </c>
      <c r="D11" s="73">
        <f>IFERROR(((B11/C11)-1)*100,IF(B11+C11&lt;&gt;0,100,0))</f>
        <v>-20.97561840588704</v>
      </c>
      <c r="E11" s="54">
        <v>19563237</v>
      </c>
      <c r="F11" s="54">
        <v>19083005</v>
      </c>
      <c r="G11" s="73">
        <f>IFERROR(((E11/F11)-1)*100,IF(E11+F11&lt;&gt;0,100,0))</f>
        <v>2.5165428610431029</v>
      </c>
    </row>
    <row r="12" spans="1:7" s="15" customFormat="1" ht="12" x14ac:dyDescent="0.2">
      <c r="A12" s="51" t="s">
        <v>9</v>
      </c>
      <c r="B12" s="54">
        <v>973596.304</v>
      </c>
      <c r="C12" s="54">
        <v>1547102.308</v>
      </c>
      <c r="D12" s="73">
        <f>IFERROR(((B12/C12)-1)*100,IF(B12+C12&lt;&gt;0,100,0))</f>
        <v>-37.069688347979636</v>
      </c>
      <c r="E12" s="54">
        <v>16319510.066</v>
      </c>
      <c r="F12" s="54">
        <v>20559738.916999999</v>
      </c>
      <c r="G12" s="73">
        <f>IFERROR(((E12/F12)-1)*100,IF(E12+F12&lt;&gt;0,100,0))</f>
        <v>-20.623943076893504</v>
      </c>
    </row>
    <row r="13" spans="1:7" s="15" customFormat="1" ht="12" x14ac:dyDescent="0.2">
      <c r="A13" s="51" t="s">
        <v>10</v>
      </c>
      <c r="B13" s="54">
        <v>66070192.542319901</v>
      </c>
      <c r="C13" s="54">
        <v>101019979.31315599</v>
      </c>
      <c r="D13" s="73">
        <f>IFERROR(((B13/C13)-1)*100,IF(B13+C13&lt;&gt;0,100,0))</f>
        <v>-34.596905491827322</v>
      </c>
      <c r="E13" s="54">
        <v>1106104099.9811101</v>
      </c>
      <c r="F13" s="54">
        <v>1478363074.1761899</v>
      </c>
      <c r="G13" s="73">
        <f>IFERROR(((E13/F13)-1)*100,IF(E13+F13&lt;&gt;0,100,0))</f>
        <v>-25.180483786266052</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385</v>
      </c>
      <c r="C16" s="54">
        <v>432</v>
      </c>
      <c r="D16" s="73">
        <f>IFERROR(((B16/C16)-1)*100,IF(B16+C16&lt;&gt;0,100,0))</f>
        <v>-10.879629629629628</v>
      </c>
      <c r="E16" s="54">
        <v>5271</v>
      </c>
      <c r="F16" s="54">
        <v>4924</v>
      </c>
      <c r="G16" s="73">
        <f>IFERROR(((E16/F16)-1)*100,IF(E16+F16&lt;&gt;0,100,0))</f>
        <v>7.0471161657189363</v>
      </c>
    </row>
    <row r="17" spans="1:7" s="15" customFormat="1" ht="12" x14ac:dyDescent="0.2">
      <c r="A17" s="51" t="s">
        <v>9</v>
      </c>
      <c r="B17" s="54">
        <v>136885.94399999999</v>
      </c>
      <c r="C17" s="54">
        <v>259819.527</v>
      </c>
      <c r="D17" s="73">
        <f>IFERROR(((B17/C17)-1)*100,IF(B17+C17&lt;&gt;0,100,0))</f>
        <v>-47.31498991605816</v>
      </c>
      <c r="E17" s="54">
        <v>2557504.5010000002</v>
      </c>
      <c r="F17" s="54">
        <v>2496084.3640000001</v>
      </c>
      <c r="G17" s="73">
        <f>IFERROR(((E17/F17)-1)*100,IF(E17+F17&lt;&gt;0,100,0))</f>
        <v>2.4606594987668595</v>
      </c>
    </row>
    <row r="18" spans="1:7" s="15" customFormat="1" ht="12" x14ac:dyDescent="0.2">
      <c r="A18" s="51" t="s">
        <v>10</v>
      </c>
      <c r="B18" s="54">
        <v>7057964.1867849203</v>
      </c>
      <c r="C18" s="54">
        <v>11092390.6321011</v>
      </c>
      <c r="D18" s="73">
        <f>IFERROR(((B18/C18)-1)*100,IF(B18+C18&lt;&gt;0,100,0))</f>
        <v>-36.37111763482843</v>
      </c>
      <c r="E18" s="54">
        <v>119256526.59767599</v>
      </c>
      <c r="F18" s="54">
        <v>138601581.39600399</v>
      </c>
      <c r="G18" s="73">
        <f>IFERROR(((E18/F18)-1)*100,IF(E18+F18&lt;&gt;0,100,0))</f>
        <v>-13.957311744558298</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12329895.455080001</v>
      </c>
      <c r="C24" s="53">
        <v>15231364.00972</v>
      </c>
      <c r="D24" s="52">
        <f>B24-C24</f>
        <v>-2901468.5546399988</v>
      </c>
      <c r="E24" s="54">
        <v>158322273.25435999</v>
      </c>
      <c r="F24" s="54">
        <v>207345747.59832999</v>
      </c>
      <c r="G24" s="52">
        <f>E24-F24</f>
        <v>-49023474.343970001</v>
      </c>
    </row>
    <row r="25" spans="1:7" s="15" customFormat="1" ht="12" x14ac:dyDescent="0.2">
      <c r="A25" s="55" t="s">
        <v>15</v>
      </c>
      <c r="B25" s="53">
        <v>12216816.397129999</v>
      </c>
      <c r="C25" s="53">
        <v>18560801.132720001</v>
      </c>
      <c r="D25" s="52">
        <f>B25-C25</f>
        <v>-6343984.7355900016</v>
      </c>
      <c r="E25" s="54">
        <v>194316243.7128</v>
      </c>
      <c r="F25" s="54">
        <v>236898462.44696</v>
      </c>
      <c r="G25" s="52">
        <f>E25-F25</f>
        <v>-42582218.734160006</v>
      </c>
    </row>
    <row r="26" spans="1:7" s="25" customFormat="1" ht="12" x14ac:dyDescent="0.2">
      <c r="A26" s="56" t="s">
        <v>16</v>
      </c>
      <c r="B26" s="57">
        <f>B24-B25</f>
        <v>113079.05795000121</v>
      </c>
      <c r="C26" s="57">
        <f>C24-C25</f>
        <v>-3329437.1230000015</v>
      </c>
      <c r="D26" s="57"/>
      <c r="E26" s="57">
        <f>E24-E25</f>
        <v>-35993970.458440006</v>
      </c>
      <c r="F26" s="57">
        <f>F24-F25</f>
        <v>-29552714.848630011</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0</v>
      </c>
      <c r="C33" s="104">
        <v>76100.170993770007</v>
      </c>
      <c r="D33" s="73">
        <f t="shared" ref="D33:D42" si="0">IFERROR(((B33/C33)-1)*100,IF(B33+C33&lt;&gt;0,100,0))</f>
        <v>-100</v>
      </c>
      <c r="E33" s="51"/>
      <c r="F33" s="104">
        <v>74535.990000000005</v>
      </c>
      <c r="G33" s="104">
        <v>72874.39</v>
      </c>
    </row>
    <row r="34" spans="1:7" s="15" customFormat="1" ht="12" x14ac:dyDescent="0.2">
      <c r="A34" s="51" t="s">
        <v>23</v>
      </c>
      <c r="B34" s="104">
        <v>0</v>
      </c>
      <c r="C34" s="104">
        <v>75578.038336950005</v>
      </c>
      <c r="D34" s="73">
        <f t="shared" si="0"/>
        <v>-100</v>
      </c>
      <c r="E34" s="51"/>
      <c r="F34" s="104">
        <v>77178.81</v>
      </c>
      <c r="G34" s="104">
        <v>76408.12</v>
      </c>
    </row>
    <row r="35" spans="1:7" s="15" customFormat="1" ht="12" x14ac:dyDescent="0.2">
      <c r="A35" s="51" t="s">
        <v>24</v>
      </c>
      <c r="B35" s="104">
        <v>0</v>
      </c>
      <c r="C35" s="104">
        <v>68436.189690540006</v>
      </c>
      <c r="D35" s="73">
        <f t="shared" si="0"/>
        <v>-100</v>
      </c>
      <c r="E35" s="51"/>
      <c r="F35" s="104">
        <v>71552.28</v>
      </c>
      <c r="G35" s="104">
        <v>70560.61</v>
      </c>
    </row>
    <row r="36" spans="1:7" s="15" customFormat="1" ht="12" x14ac:dyDescent="0.2">
      <c r="A36" s="51" t="s">
        <v>25</v>
      </c>
      <c r="B36" s="104">
        <v>0</v>
      </c>
      <c r="C36" s="104">
        <v>70497.701838430003</v>
      </c>
      <c r="D36" s="73">
        <f t="shared" si="0"/>
        <v>-100</v>
      </c>
      <c r="E36" s="51"/>
      <c r="F36" s="104">
        <v>68351.5</v>
      </c>
      <c r="G36" s="104">
        <v>66607.61</v>
      </c>
    </row>
    <row r="37" spans="1:7" s="15" customFormat="1" ht="12" x14ac:dyDescent="0.2">
      <c r="A37" s="51" t="s">
        <v>79</v>
      </c>
      <c r="B37" s="104">
        <v>0</v>
      </c>
      <c r="C37" s="104">
        <v>66233.875596690006</v>
      </c>
      <c r="D37" s="73">
        <f t="shared" si="0"/>
        <v>-100</v>
      </c>
      <c r="E37" s="51"/>
      <c r="F37" s="104">
        <v>57250.65</v>
      </c>
      <c r="G37" s="104">
        <v>55079.16</v>
      </c>
    </row>
    <row r="38" spans="1:7" s="15" customFormat="1" ht="12" x14ac:dyDescent="0.2">
      <c r="A38" s="51" t="s">
        <v>26</v>
      </c>
      <c r="B38" s="104">
        <v>0</v>
      </c>
      <c r="C38" s="104">
        <v>102950.17621984999</v>
      </c>
      <c r="D38" s="73">
        <f t="shared" si="0"/>
        <v>-100</v>
      </c>
      <c r="E38" s="51"/>
      <c r="F38" s="104">
        <v>104107.47</v>
      </c>
      <c r="G38" s="104">
        <v>100411.27</v>
      </c>
    </row>
    <row r="39" spans="1:7" s="15" customFormat="1" ht="12" x14ac:dyDescent="0.2">
      <c r="A39" s="51" t="s">
        <v>27</v>
      </c>
      <c r="B39" s="104">
        <v>0</v>
      </c>
      <c r="C39" s="104">
        <v>15495.52194746</v>
      </c>
      <c r="D39" s="73">
        <f t="shared" si="0"/>
        <v>-100</v>
      </c>
      <c r="E39" s="51"/>
      <c r="F39" s="104">
        <v>16562.91</v>
      </c>
      <c r="G39" s="104">
        <v>16305.61</v>
      </c>
    </row>
    <row r="40" spans="1:7" s="15" customFormat="1" ht="12" x14ac:dyDescent="0.2">
      <c r="A40" s="51" t="s">
        <v>28</v>
      </c>
      <c r="B40" s="104">
        <v>0</v>
      </c>
      <c r="C40" s="104">
        <v>99471.276982089999</v>
      </c>
      <c r="D40" s="73">
        <f t="shared" si="0"/>
        <v>-100</v>
      </c>
      <c r="E40" s="51"/>
      <c r="F40" s="104">
        <v>101919.79</v>
      </c>
      <c r="G40" s="104">
        <v>99378.16</v>
      </c>
    </row>
    <row r="41" spans="1:7" s="15" customFormat="1" ht="12" x14ac:dyDescent="0.2">
      <c r="A41" s="51" t="s">
        <v>29</v>
      </c>
      <c r="B41" s="59"/>
      <c r="C41" s="59"/>
      <c r="D41" s="73">
        <f t="shared" si="0"/>
        <v>0</v>
      </c>
      <c r="E41" s="51"/>
      <c r="F41" s="59"/>
      <c r="G41" s="59"/>
    </row>
    <row r="42" spans="1:7" s="15" customFormat="1" ht="12" x14ac:dyDescent="0.2">
      <c r="A42" s="51" t="s">
        <v>78</v>
      </c>
      <c r="B42" s="104">
        <v>0</v>
      </c>
      <c r="C42" s="104">
        <v>711.28576398999996</v>
      </c>
      <c r="D42" s="73">
        <f t="shared" si="0"/>
        <v>-100</v>
      </c>
      <c r="E42" s="51"/>
      <c r="F42" s="104">
        <v>637.95000000000005</v>
      </c>
      <c r="G42" s="104">
        <v>620.91</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18354.1988334376</v>
      </c>
      <c r="D48" s="59"/>
      <c r="E48" s="105">
        <v>22198.008426772602</v>
      </c>
      <c r="F48" s="59"/>
      <c r="G48" s="73">
        <f>IFERROR(((C48/E48)-1)*100,IF(C48+E48&lt;&gt;0,100,0))</f>
        <v>-17.31601105574433</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787</v>
      </c>
      <c r="D54" s="62"/>
      <c r="E54" s="106">
        <v>254041</v>
      </c>
      <c r="F54" s="106">
        <v>22414249.5196</v>
      </c>
      <c r="G54" s="106">
        <v>7679979.8399999999</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5082</v>
      </c>
      <c r="C68" s="53">
        <v>8903</v>
      </c>
      <c r="D68" s="73">
        <f>IFERROR(((B68/C68)-1)*100,IF(B68+C68&lt;&gt;0,100,0))</f>
        <v>-42.918117488487027</v>
      </c>
      <c r="E68" s="53">
        <v>68967</v>
      </c>
      <c r="F68" s="53">
        <v>86258</v>
      </c>
      <c r="G68" s="73">
        <f>IFERROR(((E68/F68)-1)*100,IF(E68+F68&lt;&gt;0,100,0))</f>
        <v>-20.045676922720212</v>
      </c>
    </row>
    <row r="69" spans="1:7" s="15" customFormat="1" ht="12" x14ac:dyDescent="0.2">
      <c r="A69" s="66" t="s">
        <v>54</v>
      </c>
      <c r="B69" s="54">
        <v>195602977.49000001</v>
      </c>
      <c r="C69" s="53">
        <v>299749878.611</v>
      </c>
      <c r="D69" s="73">
        <f>IFERROR(((B69/C69)-1)*100,IF(B69+C69&lt;&gt;0,100,0))</f>
        <v>-34.744601600375127</v>
      </c>
      <c r="E69" s="53">
        <v>2664372813.434</v>
      </c>
      <c r="F69" s="53">
        <v>3250385656.5180001</v>
      </c>
      <c r="G69" s="73">
        <f>IFERROR(((E69/F69)-1)*100,IF(E69+F69&lt;&gt;0,100,0))</f>
        <v>-18.029025014581524</v>
      </c>
    </row>
    <row r="70" spans="1:7" s="15" customFormat="1" ht="12" x14ac:dyDescent="0.2">
      <c r="A70" s="66" t="s">
        <v>55</v>
      </c>
      <c r="B70" s="54">
        <v>175376732.38659</v>
      </c>
      <c r="C70" s="53">
        <v>265614492.74595001</v>
      </c>
      <c r="D70" s="73">
        <f>IFERROR(((B70/C70)-1)*100,IF(B70+C70&lt;&gt;0,100,0))</f>
        <v>-33.973206592182805</v>
      </c>
      <c r="E70" s="53">
        <v>2401895365.0209599</v>
      </c>
      <c r="F70" s="53">
        <v>2978993633.0857401</v>
      </c>
      <c r="G70" s="73">
        <f>IFERROR(((E70/F70)-1)*100,IF(E70+F70&lt;&gt;0,100,0))</f>
        <v>-19.372255840204755</v>
      </c>
    </row>
    <row r="71" spans="1:7" s="15" customFormat="1" ht="12" x14ac:dyDescent="0.2">
      <c r="A71" s="66" t="s">
        <v>93</v>
      </c>
      <c r="B71" s="73">
        <f>IFERROR(B69/B68/1000,)</f>
        <v>38.489369832743016</v>
      </c>
      <c r="C71" s="73">
        <f>IFERROR(C69/C68/1000,)</f>
        <v>33.668412738515109</v>
      </c>
      <c r="D71" s="73">
        <f>IFERROR(((B71/C71)-1)*100,IF(B71+C71&lt;&gt;0,100,0))</f>
        <v>14.318931907095678</v>
      </c>
      <c r="E71" s="73">
        <f>IFERROR(E69/E68/1000,)</f>
        <v>38.632575194426316</v>
      </c>
      <c r="F71" s="73">
        <f>IFERROR(F69/F68/1000,)</f>
        <v>37.682135645598095</v>
      </c>
      <c r="G71" s="73">
        <f>IFERROR(((E71/F71)-1)*100,IF(E71+F71&lt;&gt;0,100,0))</f>
        <v>2.522254995754869</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2292</v>
      </c>
      <c r="C74" s="53">
        <v>2766</v>
      </c>
      <c r="D74" s="73">
        <f>IFERROR(((B74/C74)-1)*100,IF(B74+C74&lt;&gt;0,100,0))</f>
        <v>-17.136659436008671</v>
      </c>
      <c r="E74" s="53">
        <v>32621</v>
      </c>
      <c r="F74" s="53">
        <v>34789</v>
      </c>
      <c r="G74" s="73">
        <f>IFERROR(((E74/F74)-1)*100,IF(E74+F74&lt;&gt;0,100,0))</f>
        <v>-6.2318548966627363</v>
      </c>
    </row>
    <row r="75" spans="1:7" s="15" customFormat="1" ht="12" x14ac:dyDescent="0.2">
      <c r="A75" s="66" t="s">
        <v>54</v>
      </c>
      <c r="B75" s="54">
        <v>485030994.89600003</v>
      </c>
      <c r="C75" s="53">
        <v>613465860.70799994</v>
      </c>
      <c r="D75" s="73">
        <f>IFERROR(((B75/C75)-1)*100,IF(B75+C75&lt;&gt;0,100,0))</f>
        <v>-20.935943471047182</v>
      </c>
      <c r="E75" s="53">
        <v>7949804750.9849997</v>
      </c>
      <c r="F75" s="53">
        <v>7599685170.592</v>
      </c>
      <c r="G75" s="73">
        <f>IFERROR(((E75/F75)-1)*100,IF(E75+F75&lt;&gt;0,100,0))</f>
        <v>4.6070274298708247</v>
      </c>
    </row>
    <row r="76" spans="1:7" s="15" customFormat="1" ht="12" x14ac:dyDescent="0.2">
      <c r="A76" s="66" t="s">
        <v>55</v>
      </c>
      <c r="B76" s="54">
        <v>407121452.57053</v>
      </c>
      <c r="C76" s="53">
        <v>561091907.73617995</v>
      </c>
      <c r="D76" s="73">
        <f>IFERROR(((B76/C76)-1)*100,IF(B76+C76&lt;&gt;0,100,0))</f>
        <v>-27.441218282200818</v>
      </c>
      <c r="E76" s="53">
        <v>6987707913.2014303</v>
      </c>
      <c r="F76" s="53">
        <v>7069557527.1728697</v>
      </c>
      <c r="G76" s="73">
        <f>IFERROR(((E76/F76)-1)*100,IF(E76+F76&lt;&gt;0,100,0))</f>
        <v>-1.1577756267890704</v>
      </c>
    </row>
    <row r="77" spans="1:7" s="15" customFormat="1" ht="12" x14ac:dyDescent="0.2">
      <c r="A77" s="66" t="s">
        <v>93</v>
      </c>
      <c r="B77" s="73">
        <f>IFERROR(B75/B74/1000,)</f>
        <v>211.61910772076791</v>
      </c>
      <c r="C77" s="73">
        <f>IFERROR(C75/C74/1000,)</f>
        <v>221.78809136225595</v>
      </c>
      <c r="D77" s="73">
        <f>IFERROR(((B77/C77)-1)*100,IF(B77+C77&lt;&gt;0,100,0))</f>
        <v>-4.5849998433318051</v>
      </c>
      <c r="E77" s="73">
        <f>IFERROR(E75/E74/1000,)</f>
        <v>243.70205545461513</v>
      </c>
      <c r="F77" s="73">
        <f>IFERROR(F75/F74/1000,)</f>
        <v>218.45080831849148</v>
      </c>
      <c r="G77" s="73">
        <f>IFERROR(((E77/F77)-1)*100,IF(E77+F77&lt;&gt;0,100,0))</f>
        <v>11.559237217061913</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149</v>
      </c>
      <c r="C80" s="53">
        <v>176</v>
      </c>
      <c r="D80" s="73">
        <f>IFERROR(((B80/C80)-1)*100,IF(B80+C80&lt;&gt;0,100,0))</f>
        <v>-15.340909090909093</v>
      </c>
      <c r="E80" s="53">
        <v>3027</v>
      </c>
      <c r="F80" s="53">
        <v>2443</v>
      </c>
      <c r="G80" s="73">
        <f>IFERROR(((E80/F80)-1)*100,IF(E80+F80&lt;&gt;0,100,0))</f>
        <v>23.905034793286937</v>
      </c>
    </row>
    <row r="81" spans="1:7" s="15" customFormat="1" ht="12" x14ac:dyDescent="0.2">
      <c r="A81" s="66" t="s">
        <v>54</v>
      </c>
      <c r="B81" s="54">
        <v>23618401.379000001</v>
      </c>
      <c r="C81" s="53">
        <v>19670365.397999998</v>
      </c>
      <c r="D81" s="73">
        <f>IFERROR(((B81/C81)-1)*100,IF(B81+C81&lt;&gt;0,100,0))</f>
        <v>20.070984453605647</v>
      </c>
      <c r="E81" s="53">
        <v>281073761.98799998</v>
      </c>
      <c r="F81" s="53">
        <v>284029628.48500001</v>
      </c>
      <c r="G81" s="73">
        <f>IFERROR(((E81/F81)-1)*100,IF(E81+F81&lt;&gt;0,100,0))</f>
        <v>-1.0406894917148191</v>
      </c>
    </row>
    <row r="82" spans="1:7" s="15" customFormat="1" ht="12" x14ac:dyDescent="0.2">
      <c r="A82" s="66" t="s">
        <v>55</v>
      </c>
      <c r="B82" s="54">
        <v>5686851.1214995096</v>
      </c>
      <c r="C82" s="53">
        <v>-3427122.8669699701</v>
      </c>
      <c r="D82" s="73">
        <f>IFERROR(((B82/C82)-1)*100,IF(B82+C82&lt;&gt;0,100,0))</f>
        <v>-265.9365987811064</v>
      </c>
      <c r="E82" s="53">
        <v>81461876.437168002</v>
      </c>
      <c r="F82" s="53">
        <v>84427689.502263695</v>
      </c>
      <c r="G82" s="73">
        <f>IFERROR(((E82/F82)-1)*100,IF(E82+F82&lt;&gt;0,100,0))</f>
        <v>-3.5128440474687772</v>
      </c>
    </row>
    <row r="83" spans="1:7" x14ac:dyDescent="0.2">
      <c r="A83" s="66" t="s">
        <v>93</v>
      </c>
      <c r="B83" s="73">
        <f>IFERROR(B81/B80/1000,)</f>
        <v>158.5127609328859</v>
      </c>
      <c r="C83" s="73">
        <f>IFERROR(C81/C80/1000,)</f>
        <v>111.76343976136363</v>
      </c>
      <c r="D83" s="73">
        <f>IFERROR(((B83/C83)-1)*100,IF(B83+C83&lt;&gt;0,100,0))</f>
        <v>41.828813851238863</v>
      </c>
      <c r="E83" s="73">
        <f>IFERROR(E81/E80/1000,)</f>
        <v>92.85555400991079</v>
      </c>
      <c r="F83" s="73">
        <f>IFERROR(F81/F80/1000,)</f>
        <v>116.26263957634058</v>
      </c>
      <c r="G83" s="73">
        <f>IFERROR(((E83/F83)-1)*100,IF(E83+F83&lt;&gt;0,100,0))</f>
        <v>-20.132938364142493</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7523</v>
      </c>
      <c r="C86" s="51">
        <f>C68+C74+C80</f>
        <v>11845</v>
      </c>
      <c r="D86" s="73">
        <f>IFERROR(((B86/C86)-1)*100,IF(B86+C86&lt;&gt;0,100,0))</f>
        <v>-36.487969607429292</v>
      </c>
      <c r="E86" s="51">
        <f>E68+E74+E80</f>
        <v>104615</v>
      </c>
      <c r="F86" s="51">
        <f>F68+F74+F80</f>
        <v>123490</v>
      </c>
      <c r="G86" s="73">
        <f>IFERROR(((E86/F86)-1)*100,IF(E86+F86&lt;&gt;0,100,0))</f>
        <v>-15.284638432261721</v>
      </c>
    </row>
    <row r="87" spans="1:7" s="15" customFormat="1" ht="12" x14ac:dyDescent="0.2">
      <c r="A87" s="66" t="s">
        <v>54</v>
      </c>
      <c r="B87" s="51">
        <f t="shared" ref="B87:C87" si="1">B69+B75+B81</f>
        <v>704252373.76499999</v>
      </c>
      <c r="C87" s="51">
        <f t="shared" si="1"/>
        <v>932886104.71700001</v>
      </c>
      <c r="D87" s="73">
        <f>IFERROR(((B87/C87)-1)*100,IF(B87+C87&lt;&gt;0,100,0))</f>
        <v>-24.508214860951139</v>
      </c>
      <c r="E87" s="51">
        <f t="shared" ref="E87:F87" si="2">E69+E75+E81</f>
        <v>10895251326.407</v>
      </c>
      <c r="F87" s="51">
        <f t="shared" si="2"/>
        <v>11134100455.595001</v>
      </c>
      <c r="G87" s="73">
        <f>IFERROR(((E87/F87)-1)*100,IF(E87+F87&lt;&gt;0,100,0))</f>
        <v>-2.1452036483825432</v>
      </c>
    </row>
    <row r="88" spans="1:7" s="15" customFormat="1" ht="12" x14ac:dyDescent="0.2">
      <c r="A88" s="66" t="s">
        <v>55</v>
      </c>
      <c r="B88" s="51">
        <f t="shared" ref="B88:C88" si="3">B70+B76+B82</f>
        <v>588185036.07861948</v>
      </c>
      <c r="C88" s="51">
        <f t="shared" si="3"/>
        <v>823279277.61515999</v>
      </c>
      <c r="D88" s="73">
        <f>IFERROR(((B88/C88)-1)*100,IF(B88+C88&lt;&gt;0,100,0))</f>
        <v>-28.555831286990653</v>
      </c>
      <c r="E88" s="51">
        <f t="shared" ref="E88:F88" si="4">E70+E76+E82</f>
        <v>9471065154.6595573</v>
      </c>
      <c r="F88" s="51">
        <f t="shared" si="4"/>
        <v>10132978849.760874</v>
      </c>
      <c r="G88" s="73">
        <f>IFERROR(((E88/F88)-1)*100,IF(E88+F88&lt;&gt;0,100,0))</f>
        <v>-6.5322715552390331</v>
      </c>
    </row>
    <row r="89" spans="1:7" x14ac:dyDescent="0.2">
      <c r="A89" s="66" t="s">
        <v>94</v>
      </c>
      <c r="B89" s="73">
        <f>IFERROR((B75/B87)*100,IF(B75+B87&lt;&gt;0,100,0))</f>
        <v>68.871758614454976</v>
      </c>
      <c r="C89" s="73">
        <f>IFERROR((C75/C87)*100,IF(C75+C87&lt;&gt;0,100,0))</f>
        <v>65.759995524223257</v>
      </c>
      <c r="D89" s="73">
        <f>IFERROR(((B89/C89)-1)*100,IF(B89+C89&lt;&gt;0,100,0))</f>
        <v>4.7320001551482305</v>
      </c>
      <c r="E89" s="73">
        <f>IFERROR((E75/E87)*100,IF(E75+E87&lt;&gt;0,100,0))</f>
        <v>72.965776674806264</v>
      </c>
      <c r="F89" s="73">
        <f>IFERROR((F75/F87)*100,IF(F75+F87&lt;&gt;0,100,0))</f>
        <v>68.2559421921964</v>
      </c>
      <c r="G89" s="73">
        <f>IFERROR(((E89/F89)-1)*100,IF(E89+F89&lt;&gt;0,100,0))</f>
        <v>6.9002556134201809</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70885078.681999996</v>
      </c>
      <c r="C97" s="107">
        <v>150621821.741</v>
      </c>
      <c r="D97" s="52">
        <f>B97-C97</f>
        <v>-79736743.059</v>
      </c>
      <c r="E97" s="107">
        <v>1261351882.6440001</v>
      </c>
      <c r="F97" s="107">
        <v>1537168139.677</v>
      </c>
      <c r="G97" s="68">
        <f>E97-F97</f>
        <v>-275816257.03299999</v>
      </c>
    </row>
    <row r="98" spans="1:7" s="15" customFormat="1" ht="13.5" x14ac:dyDescent="0.2">
      <c r="A98" s="66" t="s">
        <v>88</v>
      </c>
      <c r="B98" s="53">
        <v>72587024.484999999</v>
      </c>
      <c r="C98" s="107">
        <v>153364915.509</v>
      </c>
      <c r="D98" s="52">
        <f>B98-C98</f>
        <v>-80777891.024000004</v>
      </c>
      <c r="E98" s="107">
        <v>1258463862.9749999</v>
      </c>
      <c r="F98" s="107">
        <v>1554170990.7639999</v>
      </c>
      <c r="G98" s="68">
        <f>E98-F98</f>
        <v>-295707127.78900003</v>
      </c>
    </row>
    <row r="99" spans="1:7" s="15" customFormat="1" ht="12" x14ac:dyDescent="0.2">
      <c r="A99" s="69" t="s">
        <v>16</v>
      </c>
      <c r="B99" s="52">
        <f>B97-B98</f>
        <v>-1701945.8030000031</v>
      </c>
      <c r="C99" s="52">
        <f>C97-C98</f>
        <v>-2743093.7680000067</v>
      </c>
      <c r="D99" s="70"/>
      <c r="E99" s="52">
        <f>E97-E98</f>
        <v>2888019.6690001488</v>
      </c>
      <c r="F99" s="70">
        <f>F97-F98</f>
        <v>-17002851.086999893</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923.18152972363498</v>
      </c>
      <c r="C111" s="108">
        <v>886.87285358598297</v>
      </c>
      <c r="D111" s="73">
        <f>IFERROR(((B111/C111)-1)*100,IF(B111+C111&lt;&gt;0,100,0))</f>
        <v>4.0940114460422894</v>
      </c>
      <c r="E111" s="72"/>
      <c r="F111" s="109">
        <v>929.94276311425006</v>
      </c>
      <c r="G111" s="109">
        <v>923.18152972363498</v>
      </c>
    </row>
    <row r="112" spans="1:7" s="15" customFormat="1" ht="12" x14ac:dyDescent="0.2">
      <c r="A112" s="66" t="s">
        <v>50</v>
      </c>
      <c r="B112" s="109">
        <v>909.56082261920596</v>
      </c>
      <c r="C112" s="108">
        <v>874.18857216167203</v>
      </c>
      <c r="D112" s="73">
        <f>IFERROR(((B112/C112)-1)*100,IF(B112+C112&lt;&gt;0,100,0))</f>
        <v>4.0462952255331253</v>
      </c>
      <c r="E112" s="72"/>
      <c r="F112" s="109">
        <v>916.34697571055995</v>
      </c>
      <c r="G112" s="109">
        <v>909.56082261920596</v>
      </c>
    </row>
    <row r="113" spans="1:7" s="15" customFormat="1" ht="12" x14ac:dyDescent="0.2">
      <c r="A113" s="66" t="s">
        <v>51</v>
      </c>
      <c r="B113" s="109">
        <v>995.90714382053704</v>
      </c>
      <c r="C113" s="108">
        <v>951.58127651502195</v>
      </c>
      <c r="D113" s="73">
        <f>IFERROR(((B113/C113)-1)*100,IF(B113+C113&lt;&gt;0,100,0))</f>
        <v>4.6581273086677255</v>
      </c>
      <c r="E113" s="72"/>
      <c r="F113" s="109">
        <v>1001.63963245857</v>
      </c>
      <c r="G113" s="109">
        <v>995.730889636293</v>
      </c>
    </row>
    <row r="114" spans="1:7" s="25" customFormat="1" ht="12" x14ac:dyDescent="0.2">
      <c r="A114" s="69" t="s">
        <v>52</v>
      </c>
      <c r="B114" s="73"/>
      <c r="C114" s="72"/>
      <c r="D114" s="74"/>
      <c r="E114" s="72"/>
      <c r="F114" s="58"/>
      <c r="G114" s="58"/>
    </row>
    <row r="115" spans="1:7" s="15" customFormat="1" ht="12" x14ac:dyDescent="0.2">
      <c r="A115" s="66" t="s">
        <v>56</v>
      </c>
      <c r="B115" s="109">
        <v>714.81278368691096</v>
      </c>
      <c r="C115" s="108">
        <v>665.32038467341204</v>
      </c>
      <c r="D115" s="73">
        <f>IFERROR(((B115/C115)-1)*100,IF(B115+C115&lt;&gt;0,100,0))</f>
        <v>7.4388821015597406</v>
      </c>
      <c r="E115" s="72"/>
      <c r="F115" s="109">
        <v>716.10451605354797</v>
      </c>
      <c r="G115" s="109">
        <v>714.81278368691096</v>
      </c>
    </row>
    <row r="116" spans="1:7" s="15" customFormat="1" ht="12" x14ac:dyDescent="0.2">
      <c r="A116" s="66" t="s">
        <v>57</v>
      </c>
      <c r="B116" s="109">
        <v>923.48457972412405</v>
      </c>
      <c r="C116" s="108">
        <v>878.31130051269702</v>
      </c>
      <c r="D116" s="73">
        <f>IFERROR(((B116/C116)-1)*100,IF(B116+C116&lt;&gt;0,100,0))</f>
        <v>5.1431968579998877</v>
      </c>
      <c r="E116" s="72"/>
      <c r="F116" s="109">
        <v>930.65597853168504</v>
      </c>
      <c r="G116" s="109">
        <v>923.48457972412405</v>
      </c>
    </row>
    <row r="117" spans="1:7" s="15" customFormat="1" ht="12" x14ac:dyDescent="0.2">
      <c r="A117" s="66" t="s">
        <v>59</v>
      </c>
      <c r="B117" s="109">
        <v>1060.29465280767</v>
      </c>
      <c r="C117" s="108">
        <v>1014.31951779729</v>
      </c>
      <c r="D117" s="73">
        <f>IFERROR(((B117/C117)-1)*100,IF(B117+C117&lt;&gt;0,100,0))</f>
        <v>4.5326087296654105</v>
      </c>
      <c r="E117" s="72"/>
      <c r="F117" s="109">
        <v>1071.1166721077</v>
      </c>
      <c r="G117" s="109">
        <v>1060.29465280767</v>
      </c>
    </row>
    <row r="118" spans="1:7" s="15" customFormat="1" ht="12" x14ac:dyDescent="0.2">
      <c r="A118" s="66" t="s">
        <v>58</v>
      </c>
      <c r="B118" s="109">
        <v>958.28455920508804</v>
      </c>
      <c r="C118" s="108">
        <v>941.88919699663995</v>
      </c>
      <c r="D118" s="73">
        <f>IFERROR(((B118/C118)-1)*100,IF(B118+C118&lt;&gt;0,100,0))</f>
        <v>1.7406890598944402</v>
      </c>
      <c r="E118" s="72"/>
      <c r="F118" s="109">
        <v>965.93748367188596</v>
      </c>
      <c r="G118" s="109">
        <v>957.79930552442897</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0</v>
      </c>
      <c r="G126" s="73">
        <f>IFERROR(((E126/F126)-1)*100,IF(E126+F126&lt;&gt;0,100,0))</f>
        <v>0</v>
      </c>
    </row>
    <row r="127" spans="1:7" s="15" customFormat="1" ht="12" x14ac:dyDescent="0.2">
      <c r="A127" s="66" t="s">
        <v>72</v>
      </c>
      <c r="B127" s="54">
        <v>213</v>
      </c>
      <c r="C127" s="53">
        <v>149</v>
      </c>
      <c r="D127" s="73">
        <f>IFERROR(((B127/C127)-1)*100,IF(B127+C127&lt;&gt;0,100,0))</f>
        <v>42.95302013422819</v>
      </c>
      <c r="E127" s="53">
        <v>4234</v>
      </c>
      <c r="F127" s="53">
        <v>3346</v>
      </c>
      <c r="G127" s="73">
        <f>IFERROR(((E127/F127)-1)*100,IF(E127+F127&lt;&gt;0,100,0))</f>
        <v>26.539151225343694</v>
      </c>
    </row>
    <row r="128" spans="1:7" s="15" customFormat="1" ht="12" x14ac:dyDescent="0.2">
      <c r="A128" s="66" t="s">
        <v>74</v>
      </c>
      <c r="B128" s="54">
        <v>1</v>
      </c>
      <c r="C128" s="53">
        <v>0</v>
      </c>
      <c r="D128" s="73">
        <f>IFERROR(((B128/C128)-1)*100,IF(B128+C128&lt;&gt;0,100,0))</f>
        <v>100</v>
      </c>
      <c r="E128" s="53">
        <v>91</v>
      </c>
      <c r="F128" s="53">
        <v>89</v>
      </c>
      <c r="G128" s="73">
        <f>IFERROR(((E128/F128)-1)*100,IF(E128+F128&lt;&gt;0,100,0))</f>
        <v>2.2471910112359605</v>
      </c>
    </row>
    <row r="129" spans="1:7" s="25" customFormat="1" ht="12" x14ac:dyDescent="0.2">
      <c r="A129" s="69" t="s">
        <v>34</v>
      </c>
      <c r="B129" s="70">
        <f>SUM(B126:B128)</f>
        <v>214</v>
      </c>
      <c r="C129" s="70">
        <f>SUM(C126:C128)</f>
        <v>149</v>
      </c>
      <c r="D129" s="73">
        <f>IFERROR(((B129/C129)-1)*100,IF(B129+C129&lt;&gt;0,100,0))</f>
        <v>43.624161073825498</v>
      </c>
      <c r="E129" s="70">
        <f>SUM(E126:E128)</f>
        <v>4325</v>
      </c>
      <c r="F129" s="70">
        <f>SUM(F126:F128)</f>
        <v>3435</v>
      </c>
      <c r="G129" s="73">
        <f>IFERROR(((E129/F129)-1)*100,IF(E129+F129&lt;&gt;0,100,0))</f>
        <v>25.909752547307143</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3</v>
      </c>
      <c r="C132" s="53">
        <v>0</v>
      </c>
      <c r="D132" s="73">
        <f>IFERROR(((B132/C132)-1)*100,IF(B132+C132&lt;&gt;0,100,0))</f>
        <v>100</v>
      </c>
      <c r="E132" s="53">
        <v>420</v>
      </c>
      <c r="F132" s="53">
        <v>248</v>
      </c>
      <c r="G132" s="73">
        <f>IFERROR(((E132/F132)-1)*100,IF(E132+F132&lt;&gt;0,100,0))</f>
        <v>69.354838709677423</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3</v>
      </c>
      <c r="C134" s="70">
        <f>SUM(C132:C133)</f>
        <v>0</v>
      </c>
      <c r="D134" s="73">
        <f>IFERROR(((B134/C134)-1)*100,IF(B134+C134&lt;&gt;0,100,0))</f>
        <v>100</v>
      </c>
      <c r="E134" s="70">
        <f>SUM(E132:E133)</f>
        <v>420</v>
      </c>
      <c r="F134" s="70">
        <f>SUM(F132:F133)</f>
        <v>248</v>
      </c>
      <c r="G134" s="73">
        <f>IFERROR(((E134/F134)-1)*100,IF(E134+F134&lt;&gt;0,100,0))</f>
        <v>69.354838709677423</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0</v>
      </c>
      <c r="G137" s="73">
        <f>IFERROR(((E137/F137)-1)*100,IF(E137+F137&lt;&gt;0,100,0))</f>
        <v>0</v>
      </c>
    </row>
    <row r="138" spans="1:7" s="15" customFormat="1" ht="12" x14ac:dyDescent="0.2">
      <c r="A138" s="66" t="s">
        <v>72</v>
      </c>
      <c r="B138" s="54">
        <v>50939</v>
      </c>
      <c r="C138" s="53">
        <v>489957</v>
      </c>
      <c r="D138" s="73">
        <f>IFERROR(((B138/C138)-1)*100,IF(B138+C138&lt;&gt;0,100,0))</f>
        <v>-89.603373357253801</v>
      </c>
      <c r="E138" s="53">
        <v>3446939</v>
      </c>
      <c r="F138" s="53">
        <v>3966049</v>
      </c>
      <c r="G138" s="73">
        <f>IFERROR(((E138/F138)-1)*100,IF(E138+F138&lt;&gt;0,100,0))</f>
        <v>-13.088844842814595</v>
      </c>
    </row>
    <row r="139" spans="1:7" s="15" customFormat="1" ht="12" x14ac:dyDescent="0.2">
      <c r="A139" s="66" t="s">
        <v>74</v>
      </c>
      <c r="B139" s="54">
        <v>3</v>
      </c>
      <c r="C139" s="53">
        <v>0</v>
      </c>
      <c r="D139" s="73">
        <f>IFERROR(((B139/C139)-1)*100,IF(B139+C139&lt;&gt;0,100,0))</f>
        <v>100</v>
      </c>
      <c r="E139" s="53">
        <v>3260</v>
      </c>
      <c r="F139" s="53">
        <v>3745</v>
      </c>
      <c r="G139" s="73">
        <f>IFERROR(((E139/F139)-1)*100,IF(E139+F139&lt;&gt;0,100,0))</f>
        <v>-12.950600801068092</v>
      </c>
    </row>
    <row r="140" spans="1:7" s="15" customFormat="1" ht="12" x14ac:dyDescent="0.2">
      <c r="A140" s="69" t="s">
        <v>34</v>
      </c>
      <c r="B140" s="70">
        <f>SUM(B137:B139)</f>
        <v>50942</v>
      </c>
      <c r="C140" s="70">
        <f>SUM(C137:C139)</f>
        <v>489957</v>
      </c>
      <c r="D140" s="73">
        <f>IFERROR(((B140/C140)-1)*100,IF(B140+C140&lt;&gt;0,100,0))</f>
        <v>-89.602761058623514</v>
      </c>
      <c r="E140" s="70">
        <f>SUM(E137:E139)</f>
        <v>3450199</v>
      </c>
      <c r="F140" s="70">
        <f>SUM(F137:F139)</f>
        <v>3969794</v>
      </c>
      <c r="G140" s="73">
        <f>IFERROR(((E140/F140)-1)*100,IF(E140+F140&lt;&gt;0,100,0))</f>
        <v>-13.088714426995452</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7500</v>
      </c>
      <c r="C143" s="53">
        <v>0</v>
      </c>
      <c r="D143" s="73">
        <f>IFERROR(((B143/C143)-1)*100,)</f>
        <v>0</v>
      </c>
      <c r="E143" s="53">
        <v>298640</v>
      </c>
      <c r="F143" s="53">
        <v>113321</v>
      </c>
      <c r="G143" s="73">
        <f>IFERROR(((E143/F143)-1)*100,)</f>
        <v>163.53456111400359</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7500</v>
      </c>
      <c r="C145" s="70">
        <f>SUM(C143:C144)</f>
        <v>0</v>
      </c>
      <c r="D145" s="73">
        <f>IFERROR(((B145/C145)-1)*100,)</f>
        <v>0</v>
      </c>
      <c r="E145" s="70">
        <f>SUM(E143:E144)</f>
        <v>298640</v>
      </c>
      <c r="F145" s="70">
        <f>SUM(F143:F144)</f>
        <v>113321</v>
      </c>
      <c r="G145" s="73">
        <f>IFERROR(((E145/F145)-1)*100,)</f>
        <v>163.53456111400359</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0</v>
      </c>
      <c r="G148" s="73">
        <f>IFERROR(((E148/F148)-1)*100,IF(E148+F148&lt;&gt;0,100,0))</f>
        <v>0</v>
      </c>
    </row>
    <row r="149" spans="1:7" x14ac:dyDescent="0.2">
      <c r="A149" s="66" t="s">
        <v>72</v>
      </c>
      <c r="B149" s="54">
        <v>4145227.86503</v>
      </c>
      <c r="C149" s="53">
        <v>41267877.381569996</v>
      </c>
      <c r="D149" s="73">
        <f>IFERROR(((B149/C149)-1)*100,IF(B149+C149&lt;&gt;0,100,0))</f>
        <v>-89.955316027760517</v>
      </c>
      <c r="E149" s="53">
        <v>300390649.83967</v>
      </c>
      <c r="F149" s="53">
        <v>347068361.64512002</v>
      </c>
      <c r="G149" s="73">
        <f>IFERROR(((E149/F149)-1)*100,IF(E149+F149&lt;&gt;0,100,0))</f>
        <v>-13.449140562451589</v>
      </c>
    </row>
    <row r="150" spans="1:7" x14ac:dyDescent="0.2">
      <c r="A150" s="66" t="s">
        <v>74</v>
      </c>
      <c r="B150" s="54">
        <v>27857.91</v>
      </c>
      <c r="C150" s="53">
        <v>0</v>
      </c>
      <c r="D150" s="73">
        <f>IFERROR(((B150/C150)-1)*100,IF(B150+C150&lt;&gt;0,100,0))</f>
        <v>100</v>
      </c>
      <c r="E150" s="53">
        <v>23286239.550000001</v>
      </c>
      <c r="F150" s="53">
        <v>24631890.34</v>
      </c>
      <c r="G150" s="73">
        <f>IFERROR(((E150/F150)-1)*100,IF(E150+F150&lt;&gt;0,100,0))</f>
        <v>-5.4630431177861372</v>
      </c>
    </row>
    <row r="151" spans="1:7" s="15" customFormat="1" ht="12" x14ac:dyDescent="0.2">
      <c r="A151" s="69" t="s">
        <v>34</v>
      </c>
      <c r="B151" s="70">
        <f>SUM(B148:B150)</f>
        <v>4173085.7750300001</v>
      </c>
      <c r="C151" s="70">
        <f>SUM(C148:C150)</f>
        <v>41267877.381569996</v>
      </c>
      <c r="D151" s="73">
        <f>IFERROR(((B151/C151)-1)*100,IF(B151+C151&lt;&gt;0,100,0))</f>
        <v>-89.887810956582712</v>
      </c>
      <c r="E151" s="70">
        <f>SUM(E148:E150)</f>
        <v>323676889.38967001</v>
      </c>
      <c r="F151" s="70">
        <f>SUM(F148:F150)</f>
        <v>371700251.98512</v>
      </c>
      <c r="G151" s="73">
        <f>IFERROR(((E151/F151)-1)*100,IF(E151+F151&lt;&gt;0,100,0))</f>
        <v>-12.919916609949588</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32062.5</v>
      </c>
      <c r="C154" s="53">
        <v>0</v>
      </c>
      <c r="D154" s="73">
        <f>IFERROR(((B154/C154)-1)*100,IF(B154+C154&lt;&gt;0,100,0))</f>
        <v>100</v>
      </c>
      <c r="E154" s="53">
        <v>187674.01199999999</v>
      </c>
      <c r="F154" s="53">
        <v>182479.24350000001</v>
      </c>
      <c r="G154" s="73">
        <f>IFERROR(((E154/F154)-1)*100,IF(E154+F154&lt;&gt;0,100,0))</f>
        <v>2.846772268649822</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32062.5</v>
      </c>
      <c r="C156" s="70">
        <f>SUM(C154:C155)</f>
        <v>0</v>
      </c>
      <c r="D156" s="73">
        <f>IFERROR(((B156/C156)-1)*100,IF(B156+C156&lt;&gt;0,100,0))</f>
        <v>100</v>
      </c>
      <c r="E156" s="70">
        <f>SUM(E154:E155)</f>
        <v>187674.01199999999</v>
      </c>
      <c r="F156" s="70">
        <f>SUM(F154:F155)</f>
        <v>182479.24350000001</v>
      </c>
      <c r="G156" s="73">
        <f>IFERROR(((E156/F156)-1)*100,IF(E156+F156&lt;&gt;0,100,0))</f>
        <v>2.846772268649822</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415</v>
      </c>
      <c r="D159" s="73">
        <f>IFERROR(((B159/C159)-1)*100,IF(B159+C159&lt;&gt;0,100,0))</f>
        <v>-100</v>
      </c>
      <c r="E159" s="65"/>
      <c r="F159" s="65"/>
      <c r="G159" s="52"/>
    </row>
    <row r="160" spans="1:7" s="15" customFormat="1" ht="12" x14ac:dyDescent="0.2">
      <c r="A160" s="66" t="s">
        <v>72</v>
      </c>
      <c r="B160" s="54">
        <v>1426269</v>
      </c>
      <c r="C160" s="53">
        <v>1335393</v>
      </c>
      <c r="D160" s="73">
        <f>IFERROR(((B160/C160)-1)*100,IF(B160+C160&lt;&gt;0,100,0))</f>
        <v>6.8051876863215455</v>
      </c>
      <c r="E160" s="65"/>
      <c r="F160" s="65"/>
      <c r="G160" s="52"/>
    </row>
    <row r="161" spans="1:7" s="15" customFormat="1" ht="12" x14ac:dyDescent="0.2">
      <c r="A161" s="66" t="s">
        <v>74</v>
      </c>
      <c r="B161" s="54">
        <v>1414</v>
      </c>
      <c r="C161" s="53">
        <v>1593</v>
      </c>
      <c r="D161" s="73">
        <f>IFERROR(((B161/C161)-1)*100,IF(B161+C161&lt;&gt;0,100,0))</f>
        <v>-11.236660389202758</v>
      </c>
      <c r="E161" s="65"/>
      <c r="F161" s="65"/>
      <c r="G161" s="52"/>
    </row>
    <row r="162" spans="1:7" s="25" customFormat="1" ht="12" x14ac:dyDescent="0.2">
      <c r="A162" s="69" t="s">
        <v>34</v>
      </c>
      <c r="B162" s="70">
        <f>SUM(B159:B161)</f>
        <v>1427683</v>
      </c>
      <c r="C162" s="70">
        <f>SUM(C159:C161)</f>
        <v>1337401</v>
      </c>
      <c r="D162" s="73">
        <f>IFERROR(((B162/C162)-1)*100,IF(B162+C162&lt;&gt;0,100,0))</f>
        <v>6.7505557420698858</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138159</v>
      </c>
      <c r="C165" s="53">
        <v>124777</v>
      </c>
      <c r="D165" s="73">
        <f>IFERROR(((B165/C165)-1)*100,IF(B165+C165&lt;&gt;0,100,0))</f>
        <v>10.724732923535596</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138159</v>
      </c>
      <c r="C167" s="70">
        <f>SUM(C165:C166)</f>
        <v>124777</v>
      </c>
      <c r="D167" s="73">
        <f>IFERROR(((B167/C167)-1)*100,IF(B167+C167&lt;&gt;0,100,0))</f>
        <v>10.724732923535596</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20954</v>
      </c>
      <c r="C175" s="88">
        <v>17612</v>
      </c>
      <c r="D175" s="73">
        <f>IFERROR(((B175/C175)-1)*100,IF(B175+C175&lt;&gt;0,100,0))</f>
        <v>18.97569838746309</v>
      </c>
      <c r="E175" s="88">
        <v>415908</v>
      </c>
      <c r="F175" s="88">
        <v>294918</v>
      </c>
      <c r="G175" s="73">
        <f>IFERROR(((E175/F175)-1)*100,IF(E175+F175&lt;&gt;0,100,0))</f>
        <v>41.024962871035342</v>
      </c>
    </row>
    <row r="176" spans="1:7" x14ac:dyDescent="0.2">
      <c r="A176" s="66" t="s">
        <v>32</v>
      </c>
      <c r="B176" s="87">
        <v>90036</v>
      </c>
      <c r="C176" s="88">
        <v>97906</v>
      </c>
      <c r="D176" s="73">
        <f t="shared" ref="D176:D178" si="5">IFERROR(((B176/C176)-1)*100,IF(B176+C176&lt;&gt;0,100,0))</f>
        <v>-8.0383224725757323</v>
      </c>
      <c r="E176" s="88">
        <v>1807208</v>
      </c>
      <c r="F176" s="88">
        <v>1501500</v>
      </c>
      <c r="G176" s="73">
        <f>IFERROR(((E176/F176)-1)*100,IF(E176+F176&lt;&gt;0,100,0))</f>
        <v>20.360173160173154</v>
      </c>
    </row>
    <row r="177" spans="1:7" x14ac:dyDescent="0.2">
      <c r="A177" s="66" t="s">
        <v>91</v>
      </c>
      <c r="B177" s="87">
        <v>39843349.689219996</v>
      </c>
      <c r="C177" s="88">
        <v>39222463.978780001</v>
      </c>
      <c r="D177" s="73">
        <f t="shared" si="5"/>
        <v>1.5829849720198741</v>
      </c>
      <c r="E177" s="88">
        <v>752273326.362988</v>
      </c>
      <c r="F177" s="88">
        <v>638896594.09813595</v>
      </c>
      <c r="G177" s="73">
        <f>IFERROR(((E177/F177)-1)*100,IF(E177+F177&lt;&gt;0,100,0))</f>
        <v>17.745709291954228</v>
      </c>
    </row>
    <row r="178" spans="1:7" x14ac:dyDescent="0.2">
      <c r="A178" s="66" t="s">
        <v>92</v>
      </c>
      <c r="B178" s="87">
        <v>190682</v>
      </c>
      <c r="C178" s="88">
        <v>203312</v>
      </c>
      <c r="D178" s="73">
        <f t="shared" si="5"/>
        <v>-6.2121271739985833</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534</v>
      </c>
      <c r="C181" s="88">
        <v>506</v>
      </c>
      <c r="D181" s="73">
        <f t="shared" ref="D181:D184" si="6">IFERROR(((B181/C181)-1)*100,IF(B181+C181&lt;&gt;0,100,0))</f>
        <v>5.5335968379446543</v>
      </c>
      <c r="E181" s="88">
        <v>14636</v>
      </c>
      <c r="F181" s="88">
        <v>8204</v>
      </c>
      <c r="G181" s="73">
        <f t="shared" ref="G181" si="7">IFERROR(((E181/F181)-1)*100,IF(E181+F181&lt;&gt;0,100,0))</f>
        <v>78.400780107264751</v>
      </c>
    </row>
    <row r="182" spans="1:7" x14ac:dyDescent="0.2">
      <c r="A182" s="66" t="s">
        <v>32</v>
      </c>
      <c r="B182" s="87">
        <v>6986</v>
      </c>
      <c r="C182" s="88">
        <v>11556</v>
      </c>
      <c r="D182" s="73">
        <f t="shared" si="6"/>
        <v>-39.546555901696088</v>
      </c>
      <c r="E182" s="88">
        <v>151318</v>
      </c>
      <c r="F182" s="88">
        <v>96470</v>
      </c>
      <c r="G182" s="73">
        <f t="shared" ref="G182" si="8">IFERROR(((E182/F182)-1)*100,IF(E182+F182&lt;&gt;0,100,0))</f>
        <v>56.854980823053801</v>
      </c>
    </row>
    <row r="183" spans="1:7" x14ac:dyDescent="0.2">
      <c r="A183" s="66" t="s">
        <v>91</v>
      </c>
      <c r="B183" s="87">
        <v>154354.37091999999</v>
      </c>
      <c r="C183" s="88">
        <v>136802.09770000001</v>
      </c>
      <c r="D183" s="73">
        <f t="shared" si="6"/>
        <v>12.830412336579222</v>
      </c>
      <c r="E183" s="88">
        <v>3589331.6744599999</v>
      </c>
      <c r="F183" s="88">
        <v>1054859.1195400001</v>
      </c>
      <c r="G183" s="73">
        <f t="shared" ref="G183" si="9">IFERROR(((E183/F183)-1)*100,IF(E183+F183&lt;&gt;0,100,0))</f>
        <v>240.26644961132112</v>
      </c>
    </row>
    <row r="184" spans="1:7" x14ac:dyDescent="0.2">
      <c r="A184" s="66" t="s">
        <v>92</v>
      </c>
      <c r="B184" s="87">
        <v>71292</v>
      </c>
      <c r="C184" s="88">
        <v>69290</v>
      </c>
      <c r="D184" s="73">
        <f t="shared" si="6"/>
        <v>2.8893058161350904</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2024-04-02T06:24:44Z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