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31DB1D90-6520-49DF-A5B7-171A31BED07B}" xr6:coauthVersionLast="47" xr6:coauthVersionMax="47" xr10:uidLastSave="{00000000-0000-0000-0000-000000000000}"/>
  <bookViews>
    <workbookView xWindow="6525" yWindow="1380" windowWidth="12675"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<sst xmlns="http://schemas.openxmlformats.org/spreadsheetml/2006/main" count="265" uniqueCount="100">
  <si>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</si>
  <si>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</si>
  <si>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</si>
  <si>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</si>
  <si>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</si>
  <si>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</si>
  <si>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</si>
  <si>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</si>
  <si>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</si>
  <si>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</si>
  <si>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</si>
  <si>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</si>
  <si>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</si>
  <si>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</si>
  <si>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</si>
  <si>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</si>
  <si>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</si>
  <si>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</si>
  <si>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</si>
  <si>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</si>
  <si>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</si>
  <si>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</si>
  <si>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</si>
  <si>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</si>
  <si>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</si>
  <si>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</si>
  <si>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</si>
  <si>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</si>
  <si>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</si>
  <si>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</si>
  <si>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</si>
  <si>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</si>
  <si>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</si>
  <si>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</si>
  <si>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</si>
  <si>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</si>
  <si>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</si>
  <si>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</si>
  <si>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</si>
  <si>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</si>
  <si>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</si>
  <si>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</si>
  <si>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</si>
  <si>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</si>
  <si>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</si>
  <si>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</si>
  <si>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</si>
  <si>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</si>
  <si>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</si>
  <si>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</si>
  <si>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</si>
  <si>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</si>
  <si>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</si>
  <si>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</si>
  <si>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</si>
  <si>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</si>
  <si>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</si>
  <si>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</si>
  <si>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</si>
  <si>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</si>
  <si>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</si>
  <si>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</si>
  <si>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</si>
  <si>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</si>
  <si>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</si>
  <si>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</si>
  <si>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</si>
  <si>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</si>
  <si>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</si>
  <si>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</si>
  <si>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</si>
  <si>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</si>
  <si>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</si>
  <si>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</si>
  <si>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</si>
  <si>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</si>
  <si>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</si>
  <si>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</si>
  <si>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</si>
  <si>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</si>
  <si>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</si>
  <si>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</si>
  <si>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</si>
  <si>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</si>
  <si>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</si>
  <si>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</si>
  <si>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</si>
  <si>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</si>
  <si>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</si>
  <si>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</si>
  <si>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</si>
  <si>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</si>
  <si>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</si>
  <si>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</si>
  <si>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</si>
  <si>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</si>
  <si>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</si>
  <si>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5 April 2024</t>
  </si>
  <si>
    <t>05.04.2024</t>
  </si>
  <si>
    <t>06.04.2023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</si>
</sst>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1463152</v>
      </c>
      <c r="C11" s="54">
        <v>1185105</v>
      </c>
      <c r="D11" s="73">
        <f>IFERROR(((B11/C11)-1)*100,IF(B11+C11&lt;&gt;0,100,0))</f>
        <v>23.461802962606694</v>
      </c>
      <c r="E11" s="54">
        <v>21026389</v>
      </c>
      <c r="F11" s="54">
        <v>20268110</v>
      </c>
      <c r="G11" s="73">
        <f>IFERROR(((E11/F11)-1)*100,IF(E11+F11&lt;&gt;0,100,0))</f>
        <v>3.7412417832743072</v>
      </c>
    </row>
    <row r="12" spans="1:7" s="15" customFormat="1" ht="12" x14ac:dyDescent="0.2">
      <c r="A12" s="51" t="s">
        <v>9</v>
      </c>
      <c r="B12" s="54">
        <v>1246840.04</v>
      </c>
      <c r="C12" s="54">
        <v>1287143.0730000001</v>
      </c>
      <c r="D12" s="73">
        <f>IFERROR(((B12/C12)-1)*100,IF(B12+C12&lt;&gt;0,100,0))</f>
        <v>-3.1312007068541314</v>
      </c>
      <c r="E12" s="54">
        <v>17566350.105999999</v>
      </c>
      <c r="F12" s="54">
        <v>21846881.989999998</v>
      </c>
      <c r="G12" s="73">
        <f>IFERROR(((E12/F12)-1)*100,IF(E12+F12&lt;&gt;0,100,0))</f>
        <v>-19.593330919988183</v>
      </c>
    </row>
    <row r="13" spans="1:7" s="15" customFormat="1" ht="12" x14ac:dyDescent="0.2">
      <c r="A13" s="51" t="s">
        <v>10</v>
      </c>
      <c r="B13" s="54">
        <v>80129875.921826795</v>
      </c>
      <c r="C13" s="54">
        <v>76235781.494797707</v>
      </c>
      <c r="D13" s="73">
        <f>IFERROR(((B13/C13)-1)*100,IF(B13+C13&lt;&gt;0,100,0))</f>
        <v>5.1079615774579867</v>
      </c>
      <c r="E13" s="54">
        <v>1186233975.90293</v>
      </c>
      <c r="F13" s="54">
        <v>1554598855.67099</v>
      </c>
      <c r="G13" s="73">
        <f>IFERROR(((E13/F13)-1)*100,IF(E13+F13&lt;&gt;0,100,0))</f>
        <v>-23.695172450713521</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430</v>
      </c>
      <c r="C16" s="54">
        <v>291</v>
      </c>
      <c r="D16" s="73">
        <f>IFERROR(((B16/C16)-1)*100,IF(B16+C16&lt;&gt;0,100,0))</f>
        <v>47.766323024054991</v>
      </c>
      <c r="E16" s="54">
        <v>5701</v>
      </c>
      <c r="F16" s="54">
        <v>5215</v>
      </c>
      <c r="G16" s="73">
        <f>IFERROR(((E16/F16)-1)*100,IF(E16+F16&lt;&gt;0,100,0))</f>
        <v>9.3192713326941465</v>
      </c>
    </row>
    <row r="17" spans="1:7" s="15" customFormat="1" ht="12" x14ac:dyDescent="0.2">
      <c r="A17" s="51" t="s">
        <v>9</v>
      </c>
      <c r="B17" s="54">
        <v>224977.23499999999</v>
      </c>
      <c r="C17" s="54">
        <v>173628.50099999999</v>
      </c>
      <c r="D17" s="73">
        <f>IFERROR(((B17/C17)-1)*100,IF(B17+C17&lt;&gt;0,100,0))</f>
        <v>29.573908490979829</v>
      </c>
      <c r="E17" s="54">
        <v>2782481.736</v>
      </c>
      <c r="F17" s="54">
        <v>2669712.8650000002</v>
      </c>
      <c r="G17" s="73">
        <f>IFERROR(((E17/F17)-1)*100,IF(E17+F17&lt;&gt;0,100,0))</f>
        <v>4.2240074758002066</v>
      </c>
    </row>
    <row r="18" spans="1:7" s="15" customFormat="1" ht="12" x14ac:dyDescent="0.2">
      <c r="A18" s="51" t="s">
        <v>10</v>
      </c>
      <c r="B18" s="54">
        <v>9095019.7385568395</v>
      </c>
      <c r="C18" s="54">
        <v>7175489.3627577797</v>
      </c>
      <c r="D18" s="73">
        <f>IFERROR(((B18/C18)-1)*100,IF(B18+C18&lt;&gt;0,100,0))</f>
        <v>26.751212060348184</v>
      </c>
      <c r="E18" s="54">
        <v>128351546.336233</v>
      </c>
      <c r="F18" s="54">
        <v>145777070.758762</v>
      </c>
      <c r="G18" s="73">
        <f>IFERROR(((E18/F18)-1)*100,IF(E18+F18&lt;&gt;0,100,0))</f>
        <v>-11.953542715483344</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13535690.5371</v>
      </c>
      <c r="C24" s="53">
        <v>7950213.9869600004</v>
      </c>
      <c r="D24" s="52">
        <f>B24-C24</f>
        <v>5585476.5501399999</v>
      </c>
      <c r="E24" s="54">
        <v>171854313.30691001</v>
      </c>
      <c r="F24" s="54">
        <v>215295961.58529001</v>
      </c>
      <c r="G24" s="52">
        <f>E24-F24</f>
        <v>-43441648.278380007</v>
      </c>
    </row>
    <row r="25" spans="1:7" s="15" customFormat="1" ht="12" x14ac:dyDescent="0.2">
      <c r="A25" s="55" t="s">
        <v>15</v>
      </c>
      <c r="B25" s="53">
        <v>13411544.662970001</v>
      </c>
      <c r="C25" s="53">
        <v>9954047.7488599997</v>
      </c>
      <c r="D25" s="52">
        <f>B25-C25</f>
        <v>3457496.9141100012</v>
      </c>
      <c r="E25" s="54">
        <v>207594263.76840001</v>
      </c>
      <c r="F25" s="54">
        <v>246852510.19582</v>
      </c>
      <c r="G25" s="52">
        <f>E25-F25</f>
        <v>-39258246.42741999</v>
      </c>
    </row>
    <row r="26" spans="1:7" s="25" customFormat="1" ht="12" x14ac:dyDescent="0.2">
      <c r="A26" s="56" t="s">
        <v>16</v>
      </c>
      <c r="B26" s="57">
        <f>B24-B25</f>
        <v>124145.87412999943</v>
      </c>
      <c r="C26" s="57">
        <f>C24-C25</f>
        <v>-2003833.7618999993</v>
      </c>
      <c r="D26" s="57"/>
      <c r="E26" s="57">
        <f>E24-E25</f>
        <v>-35739950.461490005</v>
      </c>
      <c r="F26" s="57">
        <f>F24-F25</f>
        <v>-31556548.610529989</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74774.716085909997</v>
      </c>
      <c r="C33" s="104">
        <v>77113.701917269995</v>
      </c>
      <c r="D33" s="73">
        <f t="shared" ref="D33:D42" si="0">IFERROR(((B33/C33)-1)*100,IF(B33+C33&lt;&gt;0,100,0))</f>
        <v>-3.033165018934425</v>
      </c>
      <c r="E33" s="51"/>
      <c r="F33" s="104">
        <v>75412.67</v>
      </c>
      <c r="G33" s="104">
        <v>73765.5</v>
      </c>
    </row>
    <row r="34" spans="1:7" s="15" customFormat="1" ht="12" x14ac:dyDescent="0.2">
      <c r="A34" s="51" t="s">
        <v>23</v>
      </c>
      <c r="B34" s="104">
        <v>77607.050259449999</v>
      </c>
      <c r="C34" s="104">
        <v>76984.798430209994</v>
      </c>
      <c r="D34" s="73">
        <f t="shared" si="0"/>
        <v>0.80827883157232883</v>
      </c>
      <c r="E34" s="51"/>
      <c r="F34" s="104">
        <v>78254.23</v>
      </c>
      <c r="G34" s="104">
        <v>76095.73</v>
      </c>
    </row>
    <row r="35" spans="1:7" s="15" customFormat="1" ht="12" x14ac:dyDescent="0.2">
      <c r="A35" s="51" t="s">
        <v>24</v>
      </c>
      <c r="B35" s="104">
        <v>70158.681711249999</v>
      </c>
      <c r="C35" s="104">
        <v>69583.838915050001</v>
      </c>
      <c r="D35" s="73">
        <f t="shared" si="0"/>
        <v>0.82611538133414708</v>
      </c>
      <c r="E35" s="51"/>
      <c r="F35" s="104">
        <v>71523.539999999994</v>
      </c>
      <c r="G35" s="104">
        <v>70125.58</v>
      </c>
    </row>
    <row r="36" spans="1:7" s="15" customFormat="1" ht="12" x14ac:dyDescent="0.2">
      <c r="A36" s="51" t="s">
        <v>25</v>
      </c>
      <c r="B36" s="104">
        <v>68694.722222440003</v>
      </c>
      <c r="C36" s="104">
        <v>71378.907202739996</v>
      </c>
      <c r="D36" s="73">
        <f t="shared" si="0"/>
        <v>-3.7604736265799188</v>
      </c>
      <c r="E36" s="51"/>
      <c r="F36" s="104">
        <v>69283.429999999993</v>
      </c>
      <c r="G36" s="104">
        <v>67651.929999999993</v>
      </c>
    </row>
    <row r="37" spans="1:7" s="15" customFormat="1" ht="12" x14ac:dyDescent="0.2">
      <c r="A37" s="51" t="s">
        <v>79</v>
      </c>
      <c r="B37" s="104">
        <v>60197.060806480004</v>
      </c>
      <c r="C37" s="104">
        <v>68515.037824340005</v>
      </c>
      <c r="D37" s="73">
        <f t="shared" si="0"/>
        <v>-12.140366964673898</v>
      </c>
      <c r="E37" s="51"/>
      <c r="F37" s="104">
        <v>60709.71</v>
      </c>
      <c r="G37" s="104">
        <v>57233.27</v>
      </c>
    </row>
    <row r="38" spans="1:7" s="15" customFormat="1" ht="12" x14ac:dyDescent="0.2">
      <c r="A38" s="51" t="s">
        <v>26</v>
      </c>
      <c r="B38" s="104">
        <v>102921.07487939</v>
      </c>
      <c r="C38" s="104">
        <v>103069.97732265999</v>
      </c>
      <c r="D38" s="73">
        <f t="shared" si="0"/>
        <v>-0.14446732903011794</v>
      </c>
      <c r="E38" s="51"/>
      <c r="F38" s="104">
        <v>104333.56</v>
      </c>
      <c r="G38" s="104">
        <v>102333.39</v>
      </c>
    </row>
    <row r="39" spans="1:7" s="15" customFormat="1" ht="12" x14ac:dyDescent="0.2">
      <c r="A39" s="51" t="s">
        <v>27</v>
      </c>
      <c r="B39" s="104">
        <v>16362.129740730001</v>
      </c>
      <c r="C39" s="104">
        <v>15748.488708340001</v>
      </c>
      <c r="D39" s="73">
        <f t="shared" si="0"/>
        <v>3.8965074284558643</v>
      </c>
      <c r="E39" s="51"/>
      <c r="F39" s="104">
        <v>16651.87</v>
      </c>
      <c r="G39" s="104">
        <v>16041.77</v>
      </c>
    </row>
    <row r="40" spans="1:7" s="15" customFormat="1" ht="12" x14ac:dyDescent="0.2">
      <c r="A40" s="51" t="s">
        <v>28</v>
      </c>
      <c r="B40" s="104">
        <v>100900.22521422</v>
      </c>
      <c r="C40" s="104">
        <v>99953.087654870003</v>
      </c>
      <c r="D40" s="73">
        <f t="shared" si="0"/>
        <v>0.94758209233154478</v>
      </c>
      <c r="E40" s="51"/>
      <c r="F40" s="104">
        <v>102378.22</v>
      </c>
      <c r="G40" s="104">
        <v>100083.81</v>
      </c>
    </row>
    <row r="41" spans="1:7" s="15" customFormat="1" ht="12" x14ac:dyDescent="0.2">
      <c r="A41" s="51" t="s">
        <v>29</v>
      </c>
      <c r="B41" s="59"/>
      <c r="C41" s="59"/>
      <c r="D41" s="73">
        <f t="shared" si="0"/>
        <v>0</v>
      </c>
      <c r="E41" s="51"/>
      <c r="F41" s="59"/>
      <c r="G41" s="59"/>
    </row>
    <row r="42" spans="1:7" s="15" customFormat="1" ht="12" x14ac:dyDescent="0.2">
      <c r="A42" s="51" t="s">
        <v>78</v>
      </c>
      <c r="B42" s="104">
        <v>634.28966566999998</v>
      </c>
      <c r="C42" s="104">
        <v>745.74002882000002</v>
      </c>
      <c r="D42" s="73">
        <f t="shared" si="0"/>
        <v>-14.944935076953058</v>
      </c>
      <c r="E42" s="51"/>
      <c r="F42" s="104">
        <v>640.37</v>
      </c>
      <c r="G42" s="104">
        <v>624.20000000000005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18230.738475341099</v>
      </c>
      <c r="D48" s="59"/>
      <c r="E48" s="105">
        <v>22378.263240754</v>
      </c>
      <c r="F48" s="59"/>
      <c r="G48" s="73">
        <f>IFERROR(((C48/E48)-1)*100,IF(C48+E48&lt;&gt;0,100,0))</f>
        <v>-18.533720516164408</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1833</v>
      </c>
      <c r="D54" s="62"/>
      <c r="E54" s="106">
        <v>339353</v>
      </c>
      <c r="F54" s="106">
        <v>29624913.385000002</v>
      </c>
      <c r="G54" s="106">
        <v>7439328.8880000003</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6091</v>
      </c>
      <c r="C68" s="53">
        <v>6690</v>
      </c>
      <c r="D68" s="73">
        <f>IFERROR(((B68/C68)-1)*100,IF(B68+C68&lt;&gt;0,100,0))</f>
        <v>-8.9536621823617324</v>
      </c>
      <c r="E68" s="53">
        <v>75251</v>
      </c>
      <c r="F68" s="53">
        <v>92948</v>
      </c>
      <c r="G68" s="73">
        <f>IFERROR(((E68/F68)-1)*100,IF(E68+F68&lt;&gt;0,100,0))</f>
        <v>-19.039678099582559</v>
      </c>
    </row>
    <row r="69" spans="1:7" s="15" customFormat="1" ht="12" x14ac:dyDescent="0.2">
      <c r="A69" s="66" t="s">
        <v>54</v>
      </c>
      <c r="B69" s="54">
        <v>199005326.41600001</v>
      </c>
      <c r="C69" s="53">
        <v>252717832.831</v>
      </c>
      <c r="D69" s="73">
        <f>IFERROR(((B69/C69)-1)*100,IF(B69+C69&lt;&gt;0,100,0))</f>
        <v>-21.253943899922234</v>
      </c>
      <c r="E69" s="53">
        <v>2871159687.0159998</v>
      </c>
      <c r="F69" s="53">
        <v>3503103489.349</v>
      </c>
      <c r="G69" s="73">
        <f>IFERROR(((E69/F69)-1)*100,IF(E69+F69&lt;&gt;0,100,0))</f>
        <v>-18.039541345392497</v>
      </c>
    </row>
    <row r="70" spans="1:7" s="15" customFormat="1" ht="12" x14ac:dyDescent="0.2">
      <c r="A70" s="66" t="s">
        <v>55</v>
      </c>
      <c r="B70" s="54">
        <v>172119665.04749</v>
      </c>
      <c r="C70" s="53">
        <v>230834748.20488</v>
      </c>
      <c r="D70" s="73">
        <f>IFERROR(((B70/C70)-1)*100,IF(B70+C70&lt;&gt;0,100,0))</f>
        <v>-25.435981200402622</v>
      </c>
      <c r="E70" s="53">
        <v>2579717032.6003299</v>
      </c>
      <c r="F70" s="53">
        <v>3209828381.2906199</v>
      </c>
      <c r="G70" s="73">
        <f>IFERROR(((E70/F70)-1)*100,IF(E70+F70&lt;&gt;0,100,0))</f>
        <v>-19.630686561408382</v>
      </c>
    </row>
    <row r="71" spans="1:7" s="15" customFormat="1" ht="12" x14ac:dyDescent="0.2">
      <c r="A71" s="66" t="s">
        <v>93</v>
      </c>
      <c r="B71" s="73">
        <f>IFERROR(B69/B68/1000,)</f>
        <v>32.672028635035296</v>
      </c>
      <c r="C71" s="73">
        <f>IFERROR(C69/C68/1000,)</f>
        <v>37.775460811808671</v>
      </c>
      <c r="D71" s="73">
        <f>IFERROR(((B71/C71)-1)*100,IF(B71+C71&lt;&gt;0,100,0))</f>
        <v>-13.509913756440618</v>
      </c>
      <c r="E71" s="73">
        <f>IFERROR(E69/E68/1000,)</f>
        <v>38.154438971123298</v>
      </c>
      <c r="F71" s="73">
        <f>IFERROR(F69/F68/1000,)</f>
        <v>37.688852792410813</v>
      </c>
      <c r="G71" s="73">
        <f>IFERROR(((E71/F71)-1)*100,IF(E71+F71&lt;&gt;0,100,0))</f>
        <v>1.2353418695891794</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2574</v>
      </c>
      <c r="C74" s="53">
        <v>2888</v>
      </c>
      <c r="D74" s="73">
        <f>IFERROR(((B74/C74)-1)*100,IF(B74+C74&lt;&gt;0,100,0))</f>
        <v>-10.872576177285321</v>
      </c>
      <c r="E74" s="53">
        <v>35198</v>
      </c>
      <c r="F74" s="53">
        <v>37677</v>
      </c>
      <c r="G74" s="73">
        <f>IFERROR(((E74/F74)-1)*100,IF(E74+F74&lt;&gt;0,100,0))</f>
        <v>-6.5796109032035481</v>
      </c>
    </row>
    <row r="75" spans="1:7" s="15" customFormat="1" ht="12" x14ac:dyDescent="0.2">
      <c r="A75" s="66" t="s">
        <v>54</v>
      </c>
      <c r="B75" s="54">
        <v>644244071.69799995</v>
      </c>
      <c r="C75" s="53">
        <v>608574564.10800004</v>
      </c>
      <c r="D75" s="73">
        <f>IFERROR(((B75/C75)-1)*100,IF(B75+C75&lt;&gt;0,100,0))</f>
        <v>5.8611564948136463</v>
      </c>
      <c r="E75" s="53">
        <v>8594351822.6830006</v>
      </c>
      <c r="F75" s="53">
        <v>8208259734.6999998</v>
      </c>
      <c r="G75" s="73">
        <f>IFERROR(((E75/F75)-1)*100,IF(E75+F75&lt;&gt;0,100,0))</f>
        <v>4.7037021300729176</v>
      </c>
    </row>
    <row r="76" spans="1:7" s="15" customFormat="1" ht="12" x14ac:dyDescent="0.2">
      <c r="A76" s="66" t="s">
        <v>55</v>
      </c>
      <c r="B76" s="54">
        <v>550766155.22877002</v>
      </c>
      <c r="C76" s="53">
        <v>592749462.15725005</v>
      </c>
      <c r="D76" s="73">
        <f>IFERROR(((B76/C76)-1)*100,IF(B76+C76&lt;&gt;0,100,0))</f>
        <v>-7.0828081017039075</v>
      </c>
      <c r="E76" s="53">
        <v>7538738127.6889296</v>
      </c>
      <c r="F76" s="53">
        <v>7662306989.3301201</v>
      </c>
      <c r="G76" s="73">
        <f>IFERROR(((E76/F76)-1)*100,IF(E76+F76&lt;&gt;0,100,0))</f>
        <v>-1.6126848195101351</v>
      </c>
    </row>
    <row r="77" spans="1:7" s="15" customFormat="1" ht="12" x14ac:dyDescent="0.2">
      <c r="A77" s="66" t="s">
        <v>93</v>
      </c>
      <c r="B77" s="73">
        <f>IFERROR(B75/B74/1000,)</f>
        <v>250.2890721437451</v>
      </c>
      <c r="C77" s="73">
        <f>IFERROR(C75/C74/1000,)</f>
        <v>210.72526458033241</v>
      </c>
      <c r="D77" s="73">
        <f>IFERROR(((B77/C77)-1)*100,IF(B77+C77&lt;&gt;0,100,0))</f>
        <v>18.775066028369004</v>
      </c>
      <c r="E77" s="73">
        <f>IFERROR(E75/E74/1000,)</f>
        <v>244.17159562142737</v>
      </c>
      <c r="F77" s="73">
        <f>IFERROR(F75/F74/1000,)</f>
        <v>217.85863350850653</v>
      </c>
      <c r="G77" s="73">
        <f>IFERROR(((E77/F77)-1)*100,IF(E77+F77&lt;&gt;0,100,0))</f>
        <v>12.07799832816514</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130</v>
      </c>
      <c r="C80" s="53">
        <v>131</v>
      </c>
      <c r="D80" s="73">
        <f>IFERROR(((B80/C80)-1)*100,IF(B80+C80&lt;&gt;0,100,0))</f>
        <v>-0.76335877862595547</v>
      </c>
      <c r="E80" s="53">
        <v>3163</v>
      </c>
      <c r="F80" s="53">
        <v>2617</v>
      </c>
      <c r="G80" s="73">
        <f>IFERROR(((E80/F80)-1)*100,IF(E80+F80&lt;&gt;0,100,0))</f>
        <v>20.863584256782588</v>
      </c>
    </row>
    <row r="81" spans="1:7" s="15" customFormat="1" ht="12" x14ac:dyDescent="0.2">
      <c r="A81" s="66" t="s">
        <v>54</v>
      </c>
      <c r="B81" s="54">
        <v>17290451.045000002</v>
      </c>
      <c r="C81" s="53">
        <v>17115218.896000002</v>
      </c>
      <c r="D81" s="73">
        <f>IFERROR(((B81/C81)-1)*100,IF(B81+C81&lt;&gt;0,100,0))</f>
        <v>1.023838199585958</v>
      </c>
      <c r="E81" s="53">
        <v>299780113.03299999</v>
      </c>
      <c r="F81" s="53">
        <v>308966443.34399998</v>
      </c>
      <c r="G81" s="73">
        <f>IFERROR(((E81/F81)-1)*100,IF(E81+F81&lt;&gt;0,100,0))</f>
        <v>-2.9732453180269847</v>
      </c>
    </row>
    <row r="82" spans="1:7" s="15" customFormat="1" ht="12" x14ac:dyDescent="0.2">
      <c r="A82" s="66" t="s">
        <v>55</v>
      </c>
      <c r="B82" s="54">
        <v>964165.36459985399</v>
      </c>
      <c r="C82" s="53">
        <v>810588.985640503</v>
      </c>
      <c r="D82" s="73">
        <f>IFERROR(((B82/C82)-1)*100,IF(B82+C82&lt;&gt;0,100,0))</f>
        <v>18.946270141827746</v>
      </c>
      <c r="E82" s="53">
        <v>83981234.900308594</v>
      </c>
      <c r="F82" s="53">
        <v>91654870.060052693</v>
      </c>
      <c r="G82" s="73">
        <f>IFERROR(((E82/F82)-1)*100,IF(E82+F82&lt;&gt;0,100,0))</f>
        <v>-8.3723157915300046</v>
      </c>
    </row>
    <row r="83" spans="1:7" x14ac:dyDescent="0.2">
      <c r="A83" s="66" t="s">
        <v>93</v>
      </c>
      <c r="B83" s="73">
        <f>IFERROR(B81/B80/1000,)</f>
        <v>133.0034695769231</v>
      </c>
      <c r="C83" s="73">
        <f>IFERROR(C81/C80/1000,)</f>
        <v>130.65052592366413</v>
      </c>
      <c r="D83" s="73">
        <f>IFERROR(((B83/C83)-1)*100,IF(B83+C83&lt;&gt;0,100,0))</f>
        <v>1.8009446472750712</v>
      </c>
      <c r="E83" s="73">
        <f>IFERROR(E81/E80/1000,)</f>
        <v>94.777146074296553</v>
      </c>
      <c r="F83" s="73">
        <f>IFERROR(F81/F80/1000,)</f>
        <v>118.06130811769201</v>
      </c>
      <c r="G83" s="73">
        <f>IFERROR(((E83/F83)-1)*100,IF(E83+F83&lt;&gt;0,100,0))</f>
        <v>-19.722093897336901</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8795</v>
      </c>
      <c r="C86" s="51">
        <f>C68+C74+C80</f>
        <v>9709</v>
      </c>
      <c r="D86" s="73">
        <f>IFERROR(((B86/C86)-1)*100,IF(B86+C86&lt;&gt;0,100,0))</f>
        <v>-9.4139458234627664</v>
      </c>
      <c r="E86" s="51">
        <f>E68+E74+E80</f>
        <v>113612</v>
      </c>
      <c r="F86" s="51">
        <f>F68+F74+F80</f>
        <v>133242</v>
      </c>
      <c r="G86" s="73">
        <f>IFERROR(((E86/F86)-1)*100,IF(E86+F86&lt;&gt;0,100,0))</f>
        <v>-14.732591825400398</v>
      </c>
    </row>
    <row r="87" spans="1:7" s="15" customFormat="1" ht="12" x14ac:dyDescent="0.2">
      <c r="A87" s="66" t="s">
        <v>54</v>
      </c>
      <c r="B87" s="51">
        <f t="shared" ref="B87:C87" si="1">B69+B75+B81</f>
        <v>860539849.15899992</v>
      </c>
      <c r="C87" s="51">
        <f t="shared" si="1"/>
        <v>878407615.83500004</v>
      </c>
      <c r="D87" s="73">
        <f>IFERROR(((B87/C87)-1)*100,IF(B87+C87&lt;&gt;0,100,0))</f>
        <v>-2.0341088071072044</v>
      </c>
      <c r="E87" s="51">
        <f t="shared" ref="E87:F87" si="2">E69+E75+E81</f>
        <v>11765291622.732002</v>
      </c>
      <c r="F87" s="51">
        <f t="shared" si="2"/>
        <v>12020329667.393</v>
      </c>
      <c r="G87" s="73">
        <f>IFERROR(((E87/F87)-1)*100,IF(E87+F87&lt;&gt;0,100,0))</f>
        <v>-2.121722546036553</v>
      </c>
    </row>
    <row r="88" spans="1:7" s="15" customFormat="1" ht="12" x14ac:dyDescent="0.2">
      <c r="A88" s="66" t="s">
        <v>55</v>
      </c>
      <c r="B88" s="51">
        <f t="shared" ref="B88:C88" si="3">B70+B76+B82</f>
        <v>723849985.64085984</v>
      </c>
      <c r="C88" s="51">
        <f t="shared" si="3"/>
        <v>824394799.34777057</v>
      </c>
      <c r="D88" s="73">
        <f>IFERROR(((B88/C88)-1)*100,IF(B88+C88&lt;&gt;0,100,0))</f>
        <v>-12.196196990381058</v>
      </c>
      <c r="E88" s="51">
        <f t="shared" ref="E88:F88" si="4">E70+E76+E82</f>
        <v>10202436395.189568</v>
      </c>
      <c r="F88" s="51">
        <f t="shared" si="4"/>
        <v>10963790240.680792</v>
      </c>
      <c r="G88" s="73">
        <f>IFERROR(((E88/F88)-1)*100,IF(E88+F88&lt;&gt;0,100,0))</f>
        <v>-6.9442576771146625</v>
      </c>
    </row>
    <row r="89" spans="1:7" x14ac:dyDescent="0.2">
      <c r="A89" s="66" t="s">
        <v>94</v>
      </c>
      <c r="B89" s="73">
        <f>IFERROR((B75/B87)*100,IF(B75+B87&lt;&gt;0,100,0))</f>
        <v>74.865106168832924</v>
      </c>
      <c r="C89" s="73">
        <f>IFERROR((C75/C87)*100,IF(C75+C87&lt;&gt;0,100,0))</f>
        <v>69.281567365453554</v>
      </c>
      <c r="D89" s="73">
        <f>IFERROR(((B89/C89)-1)*100,IF(B89+C89&lt;&gt;0,100,0))</f>
        <v>8.0591981615062878</v>
      </c>
      <c r="E89" s="73">
        <f>IFERROR((E75/E87)*100,IF(E75+E87&lt;&gt;0,100,0))</f>
        <v>73.048353566329354</v>
      </c>
      <c r="F89" s="73">
        <f>IFERROR((F75/F87)*100,IF(F75+F87&lt;&gt;0,100,0))</f>
        <v>68.286477674286843</v>
      </c>
      <c r="G89" s="73">
        <f>IFERROR(((E89/F89)-1)*100,IF(E89+F89&lt;&gt;0,100,0))</f>
        <v>6.9733804615838224</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97682387.946999997</v>
      </c>
      <c r="C97" s="107">
        <v>132024477.97499999</v>
      </c>
      <c r="D97" s="52">
        <f>B97-C97</f>
        <v>-34342090.027999997</v>
      </c>
      <c r="E97" s="107">
        <v>1359034270.5910001</v>
      </c>
      <c r="F97" s="107">
        <v>1669192617.652</v>
      </c>
      <c r="G97" s="68">
        <f>E97-F97</f>
        <v>-310158347.06099987</v>
      </c>
    </row>
    <row r="98" spans="1:7" s="15" customFormat="1" ht="13.5" x14ac:dyDescent="0.2">
      <c r="A98" s="66" t="s">
        <v>88</v>
      </c>
      <c r="B98" s="53">
        <v>105479994.333</v>
      </c>
      <c r="C98" s="107">
        <v>121046592.132</v>
      </c>
      <c r="D98" s="52">
        <f>B98-C98</f>
        <v>-15566597.798999995</v>
      </c>
      <c r="E98" s="107">
        <v>1363943857.3080001</v>
      </c>
      <c r="F98" s="107">
        <v>1675217582.8959999</v>
      </c>
      <c r="G98" s="68">
        <f>E98-F98</f>
        <v>-311273725.58799982</v>
      </c>
    </row>
    <row r="99" spans="1:7" s="15" customFormat="1" ht="12" x14ac:dyDescent="0.2">
      <c r="A99" s="69" t="s">
        <v>16</v>
      </c>
      <c r="B99" s="52">
        <f>B97-B98</f>
        <v>-7797606.3860000074</v>
      </c>
      <c r="C99" s="52">
        <f>C97-C98</f>
        <v>10977885.842999995</v>
      </c>
      <c r="D99" s="70"/>
      <c r="E99" s="52">
        <f>E97-E98</f>
        <v>-4909586.7170000076</v>
      </c>
      <c r="F99" s="70">
        <f>F97-F98</f>
        <v>-6024965.243999958</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934.56649358633501</v>
      </c>
      <c r="C111" s="108">
        <v>884.00352927010499</v>
      </c>
      <c r="D111" s="73">
        <f>IFERROR(((B111/C111)-1)*100,IF(B111+C111&lt;&gt;0,100,0))</f>
        <v>5.719769507931538</v>
      </c>
      <c r="E111" s="72"/>
      <c r="F111" s="109">
        <v>936.87246055853598</v>
      </c>
      <c r="G111" s="109">
        <v>926.34495757274897</v>
      </c>
    </row>
    <row r="112" spans="1:7" s="15" customFormat="1" ht="12" x14ac:dyDescent="0.2">
      <c r="A112" s="66" t="s">
        <v>50</v>
      </c>
      <c r="B112" s="109">
        <v>920.66378629449002</v>
      </c>
      <c r="C112" s="108">
        <v>871.497043791485</v>
      </c>
      <c r="D112" s="73">
        <f>IFERROR(((B112/C112)-1)*100,IF(B112+C112&lt;&gt;0,100,0))</f>
        <v>5.6416419141369634</v>
      </c>
      <c r="E112" s="72"/>
      <c r="F112" s="109">
        <v>922.960955710912</v>
      </c>
      <c r="G112" s="109">
        <v>912.62208346015495</v>
      </c>
    </row>
    <row r="113" spans="1:7" s="15" customFormat="1" ht="12" x14ac:dyDescent="0.2">
      <c r="A113" s="66" t="s">
        <v>51</v>
      </c>
      <c r="B113" s="109">
        <v>1009.61946235255</v>
      </c>
      <c r="C113" s="108">
        <v>946.63180589740705</v>
      </c>
      <c r="D113" s="73">
        <f>IFERROR(((B113/C113)-1)*100,IF(B113+C113&lt;&gt;0,100,0))</f>
        <v>6.6538707090483484</v>
      </c>
      <c r="E113" s="72"/>
      <c r="F113" s="109">
        <v>1011.79107189328</v>
      </c>
      <c r="G113" s="109">
        <v>1000.01623267921</v>
      </c>
    </row>
    <row r="114" spans="1:7" s="25" customFormat="1" ht="12" x14ac:dyDescent="0.2">
      <c r="A114" s="69" t="s">
        <v>52</v>
      </c>
      <c r="B114" s="73"/>
      <c r="C114" s="72"/>
      <c r="D114" s="74"/>
      <c r="E114" s="72"/>
      <c r="F114" s="58"/>
      <c r="G114" s="58"/>
    </row>
    <row r="115" spans="1:7" s="15" customFormat="1" ht="12" x14ac:dyDescent="0.2">
      <c r="A115" s="66" t="s">
        <v>56</v>
      </c>
      <c r="B115" s="109">
        <v>717.58333645124299</v>
      </c>
      <c r="C115" s="108">
        <v>666.22516694403703</v>
      </c>
      <c r="D115" s="73">
        <f>IFERROR(((B115/C115)-1)*100,IF(B115+C115&lt;&gt;0,100,0))</f>
        <v>7.708830595935745</v>
      </c>
      <c r="E115" s="72"/>
      <c r="F115" s="109">
        <v>718.11682568823403</v>
      </c>
      <c r="G115" s="109">
        <v>715.46942966520703</v>
      </c>
    </row>
    <row r="116" spans="1:7" s="15" customFormat="1" ht="12" x14ac:dyDescent="0.2">
      <c r="A116" s="66" t="s">
        <v>57</v>
      </c>
      <c r="B116" s="109">
        <v>930.4501473821</v>
      </c>
      <c r="C116" s="108">
        <v>879.39530207942903</v>
      </c>
      <c r="D116" s="73">
        <f>IFERROR(((B116/C116)-1)*100,IF(B116+C116&lt;&gt;0,100,0))</f>
        <v>5.8056763757943664</v>
      </c>
      <c r="E116" s="72"/>
      <c r="F116" s="109">
        <v>932.61582009256699</v>
      </c>
      <c r="G116" s="109">
        <v>924.59388015636296</v>
      </c>
    </row>
    <row r="117" spans="1:7" s="15" customFormat="1" ht="12" x14ac:dyDescent="0.2">
      <c r="A117" s="66" t="s">
        <v>59</v>
      </c>
      <c r="B117" s="109">
        <v>1073.1095325465401</v>
      </c>
      <c r="C117" s="108">
        <v>1011.1636470797999</v>
      </c>
      <c r="D117" s="73">
        <f>IFERROR(((B117/C117)-1)*100,IF(B117+C117&lt;&gt;0,100,0))</f>
        <v>6.126197836090852</v>
      </c>
      <c r="E117" s="72"/>
      <c r="F117" s="109">
        <v>1076.26506383523</v>
      </c>
      <c r="G117" s="109">
        <v>1063.58136252296</v>
      </c>
    </row>
    <row r="118" spans="1:7" s="15" customFormat="1" ht="12" x14ac:dyDescent="0.2">
      <c r="A118" s="66" t="s">
        <v>58</v>
      </c>
      <c r="B118" s="109">
        <v>976.42771359646895</v>
      </c>
      <c r="C118" s="108">
        <v>935.32940083096605</v>
      </c>
      <c r="D118" s="73">
        <f>IFERROR(((B118/C118)-1)*100,IF(B118+C118&lt;&gt;0,100,0))</f>
        <v>4.3939934667925895</v>
      </c>
      <c r="E118" s="72"/>
      <c r="F118" s="109">
        <v>979.36907564137505</v>
      </c>
      <c r="G118" s="109">
        <v>963.98862271423104</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6</v>
      </c>
      <c r="D126" s="73">
        <f>IFERROR(((B126/C126)-1)*100,IF(B126+C126&lt;&gt;0,100,0))</f>
        <v>-100</v>
      </c>
      <c r="E126" s="53">
        <v>0</v>
      </c>
      <c r="F126" s="53">
        <v>6</v>
      </c>
      <c r="G126" s="73">
        <f>IFERROR(((E126/F126)-1)*100,IF(E126+F126&lt;&gt;0,100,0))</f>
        <v>-100</v>
      </c>
    </row>
    <row r="127" spans="1:7" s="15" customFormat="1" ht="12" x14ac:dyDescent="0.2">
      <c r="A127" s="66" t="s">
        <v>72</v>
      </c>
      <c r="B127" s="54">
        <v>236</v>
      </c>
      <c r="C127" s="53">
        <v>230</v>
      </c>
      <c r="D127" s="73">
        <f>IFERROR(((B127/C127)-1)*100,IF(B127+C127&lt;&gt;0,100,0))</f>
        <v>2.6086956521739202</v>
      </c>
      <c r="E127" s="53">
        <v>4470</v>
      </c>
      <c r="F127" s="53">
        <v>3576</v>
      </c>
      <c r="G127" s="73">
        <f>IFERROR(((E127/F127)-1)*100,IF(E127+F127&lt;&gt;0,100,0))</f>
        <v>25</v>
      </c>
    </row>
    <row r="128" spans="1:7" s="15" customFormat="1" ht="12" x14ac:dyDescent="0.2">
      <c r="A128" s="66" t="s">
        <v>74</v>
      </c>
      <c r="B128" s="54">
        <v>2</v>
      </c>
      <c r="C128" s="53">
        <v>2</v>
      </c>
      <c r="D128" s="73">
        <f>IFERROR(((B128/C128)-1)*100,IF(B128+C128&lt;&gt;0,100,0))</f>
        <v>0</v>
      </c>
      <c r="E128" s="53">
        <v>93</v>
      </c>
      <c r="F128" s="53">
        <v>91</v>
      </c>
      <c r="G128" s="73">
        <f>IFERROR(((E128/F128)-1)*100,IF(E128+F128&lt;&gt;0,100,0))</f>
        <v>2.19780219780219</v>
      </c>
    </row>
    <row r="129" spans="1:7" s="25" customFormat="1" ht="12" x14ac:dyDescent="0.2">
      <c r="A129" s="69" t="s">
        <v>34</v>
      </c>
      <c r="B129" s="70">
        <f>SUM(B126:B128)</f>
        <v>238</v>
      </c>
      <c r="C129" s="70">
        <f>SUM(C126:C128)</f>
        <v>238</v>
      </c>
      <c r="D129" s="73">
        <f>IFERROR(((B129/C129)-1)*100,IF(B129+C129&lt;&gt;0,100,0))</f>
        <v>0</v>
      </c>
      <c r="E129" s="70">
        <f>SUM(E126:E128)</f>
        <v>4563</v>
      </c>
      <c r="F129" s="70">
        <f>SUM(F126:F128)</f>
        <v>3673</v>
      </c>
      <c r="G129" s="73">
        <f>IFERROR(((E129/F129)-1)*100,IF(E129+F129&lt;&gt;0,100,0))</f>
        <v>24.230873945004095</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2</v>
      </c>
      <c r="D132" s="73">
        <f>IFERROR(((B132/C132)-1)*100,IF(B132+C132&lt;&gt;0,100,0))</f>
        <v>-100</v>
      </c>
      <c r="E132" s="53">
        <v>420</v>
      </c>
      <c r="F132" s="53">
        <v>250</v>
      </c>
      <c r="G132" s="73">
        <f>IFERROR(((E132/F132)-1)*100,IF(E132+F132&lt;&gt;0,100,0))</f>
        <v>68</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2</v>
      </c>
      <c r="D134" s="73">
        <f>IFERROR(((B134/C134)-1)*100,IF(B134+C134&lt;&gt;0,100,0))</f>
        <v>-100</v>
      </c>
      <c r="E134" s="70">
        <f>SUM(E132:E133)</f>
        <v>420</v>
      </c>
      <c r="F134" s="70">
        <f>SUM(F132:F133)</f>
        <v>250</v>
      </c>
      <c r="G134" s="73">
        <f>IFERROR(((E134/F134)-1)*100,IF(E134+F134&lt;&gt;0,100,0))</f>
        <v>68</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830</v>
      </c>
      <c r="D137" s="73">
        <f>IFERROR(((B137/C137)-1)*100,IF(B137+C137&lt;&gt;0,100,0))</f>
        <v>-100</v>
      </c>
      <c r="E137" s="53">
        <v>0</v>
      </c>
      <c r="F137" s="53">
        <v>830</v>
      </c>
      <c r="G137" s="73">
        <f>IFERROR(((E137/F137)-1)*100,IF(E137+F137&lt;&gt;0,100,0))</f>
        <v>-100</v>
      </c>
    </row>
    <row r="138" spans="1:7" s="15" customFormat="1" ht="12" x14ac:dyDescent="0.2">
      <c r="A138" s="66" t="s">
        <v>72</v>
      </c>
      <c r="B138" s="54">
        <v>664696</v>
      </c>
      <c r="C138" s="53">
        <v>122798</v>
      </c>
      <c r="D138" s="73">
        <f>IFERROR(((B138/C138)-1)*100,IF(B138+C138&lt;&gt;0,100,0))</f>
        <v>441.29220345608235</v>
      </c>
      <c r="E138" s="53">
        <v>4111635</v>
      </c>
      <c r="F138" s="53">
        <v>4088847</v>
      </c>
      <c r="G138" s="73">
        <f>IFERROR(((E138/F138)-1)*100,IF(E138+F138&lt;&gt;0,100,0))</f>
        <v>0.55732092690188306</v>
      </c>
    </row>
    <row r="139" spans="1:7" s="15" customFormat="1" ht="12" x14ac:dyDescent="0.2">
      <c r="A139" s="66" t="s">
        <v>74</v>
      </c>
      <c r="B139" s="54">
        <v>8</v>
      </c>
      <c r="C139" s="53">
        <v>860</v>
      </c>
      <c r="D139" s="73">
        <f>IFERROR(((B139/C139)-1)*100,IF(B139+C139&lt;&gt;0,100,0))</f>
        <v>-99.069767441860463</v>
      </c>
      <c r="E139" s="53">
        <v>3268</v>
      </c>
      <c r="F139" s="53">
        <v>4605</v>
      </c>
      <c r="G139" s="73">
        <f>IFERROR(((E139/F139)-1)*100,IF(E139+F139&lt;&gt;0,100,0))</f>
        <v>-29.033659066232353</v>
      </c>
    </row>
    <row r="140" spans="1:7" s="15" customFormat="1" ht="12" x14ac:dyDescent="0.2">
      <c r="A140" s="69" t="s">
        <v>34</v>
      </c>
      <c r="B140" s="70">
        <f>SUM(B137:B139)</f>
        <v>664704</v>
      </c>
      <c r="C140" s="70">
        <f>SUM(C137:C139)</f>
        <v>124488</v>
      </c>
      <c r="D140" s="73">
        <f>IFERROR(((B140/C140)-1)*100,IF(B140+C140&lt;&gt;0,100,0))</f>
        <v>433.95026026604972</v>
      </c>
      <c r="E140" s="70">
        <f>SUM(E137:E139)</f>
        <v>4114903</v>
      </c>
      <c r="F140" s="70">
        <f>SUM(F137:F139)</f>
        <v>4094282</v>
      </c>
      <c r="G140" s="73">
        <f>IFERROR(((E140/F140)-1)*100,IF(E140+F140&lt;&gt;0,100,0))</f>
        <v>0.50365363206539282</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4080</v>
      </c>
      <c r="D143" s="73">
        <f>IFERROR(((B143/C143)-1)*100,)</f>
        <v>-100</v>
      </c>
      <c r="E143" s="53">
        <v>298640</v>
      </c>
      <c r="F143" s="53">
        <v>117401</v>
      </c>
      <c r="G143" s="73">
        <f>IFERROR(((E143/F143)-1)*100,)</f>
        <v>154.3760274614356</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4080</v>
      </c>
      <c r="D145" s="73">
        <f>IFERROR(((B145/C145)-1)*100,)</f>
        <v>-100</v>
      </c>
      <c r="E145" s="70">
        <f>SUM(E143:E144)</f>
        <v>298640</v>
      </c>
      <c r="F145" s="70">
        <f>SUM(F143:F144)</f>
        <v>117401</v>
      </c>
      <c r="G145" s="73">
        <f>IFERROR(((E145/F145)-1)*100,)</f>
        <v>154.3760274614356</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19078.7575</v>
      </c>
      <c r="D148" s="73">
        <f>IFERROR(((B148/C148)-1)*100,IF(B148+C148&lt;&gt;0,100,0))</f>
        <v>-100</v>
      </c>
      <c r="E148" s="53">
        <v>0</v>
      </c>
      <c r="F148" s="53">
        <v>19078.7575</v>
      </c>
      <c r="G148" s="73">
        <f>IFERROR(((E148/F148)-1)*100,IF(E148+F148&lt;&gt;0,100,0))</f>
        <v>-100</v>
      </c>
    </row>
    <row r="149" spans="1:7" x14ac:dyDescent="0.2">
      <c r="A149" s="66" t="s">
        <v>72</v>
      </c>
      <c r="B149" s="54">
        <v>53513532.69963</v>
      </c>
      <c r="C149" s="53">
        <v>12258219.789799999</v>
      </c>
      <c r="D149" s="73">
        <f>IFERROR(((B149/C149)-1)*100,IF(B149+C149&lt;&gt;0,100,0))</f>
        <v>336.55223692561236</v>
      </c>
      <c r="E149" s="53">
        <v>353904182.53930002</v>
      </c>
      <c r="F149" s="53">
        <v>359326581.43492001</v>
      </c>
      <c r="G149" s="73">
        <f>IFERROR(((E149/F149)-1)*100,IF(E149+F149&lt;&gt;0,100,0))</f>
        <v>-1.5090447453028344</v>
      </c>
    </row>
    <row r="150" spans="1:7" x14ac:dyDescent="0.2">
      <c r="A150" s="66" t="s">
        <v>74</v>
      </c>
      <c r="B150" s="54">
        <v>74463.600000000006</v>
      </c>
      <c r="C150" s="53">
        <v>7644312.0999999996</v>
      </c>
      <c r="D150" s="73">
        <f>IFERROR(((B150/C150)-1)*100,IF(B150+C150&lt;&gt;0,100,0))</f>
        <v>-99.025895345115487</v>
      </c>
      <c r="E150" s="53">
        <v>23360703.149999999</v>
      </c>
      <c r="F150" s="53">
        <v>32276202.440000001</v>
      </c>
      <c r="G150" s="73">
        <f>IFERROR(((E150/F150)-1)*100,IF(E150+F150&lt;&gt;0,100,0))</f>
        <v>-27.622516330951608</v>
      </c>
    </row>
    <row r="151" spans="1:7" s="15" customFormat="1" ht="12" x14ac:dyDescent="0.2">
      <c r="A151" s="69" t="s">
        <v>34</v>
      </c>
      <c r="B151" s="70">
        <f>SUM(B148:B150)</f>
        <v>53587996.299630001</v>
      </c>
      <c r="C151" s="70">
        <f>SUM(C148:C150)</f>
        <v>19921610.647299998</v>
      </c>
      <c r="D151" s="73">
        <f>IFERROR(((B151/C151)-1)*100,IF(B151+C151&lt;&gt;0,100,0))</f>
        <v>168.99429593506716</v>
      </c>
      <c r="E151" s="70">
        <f>SUM(E148:E150)</f>
        <v>377264885.6893</v>
      </c>
      <c r="F151" s="70">
        <f>SUM(F148:F150)</f>
        <v>391621862.63242</v>
      </c>
      <c r="G151" s="73">
        <f>IFERROR(((E151/F151)-1)*100,IF(E151+F151&lt;&gt;0,100,0))</f>
        <v>-3.6660305036635754</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28060.812000000002</v>
      </c>
      <c r="D154" s="73">
        <f>IFERROR(((B154/C154)-1)*100,IF(B154+C154&lt;&gt;0,100,0))</f>
        <v>-100</v>
      </c>
      <c r="E154" s="53">
        <v>187674.01199999999</v>
      </c>
      <c r="F154" s="53">
        <v>210540.05549999999</v>
      </c>
      <c r="G154" s="73">
        <f>IFERROR(((E154/F154)-1)*100,IF(E154+F154&lt;&gt;0,100,0))</f>
        <v>-10.860661856337362</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28060.812000000002</v>
      </c>
      <c r="D156" s="73">
        <f>IFERROR(((B156/C156)-1)*100,IF(B156+C156&lt;&gt;0,100,0))</f>
        <v>-100</v>
      </c>
      <c r="E156" s="70">
        <f>SUM(E154:E155)</f>
        <v>187674.01199999999</v>
      </c>
      <c r="F156" s="70">
        <f>SUM(F154:F155)</f>
        <v>210540.05549999999</v>
      </c>
      <c r="G156" s="73">
        <f>IFERROR(((E156/F156)-1)*100,IF(E156+F156&lt;&gt;0,100,0))</f>
        <v>-10.860661856337362</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1471191</v>
      </c>
      <c r="C160" s="53">
        <v>1373062</v>
      </c>
      <c r="D160" s="73">
        <f>IFERROR(((B160/C160)-1)*100,IF(B160+C160&lt;&gt;0,100,0))</f>
        <v>7.1467275330611368</v>
      </c>
      <c r="E160" s="65"/>
      <c r="F160" s="65"/>
      <c r="G160" s="52"/>
    </row>
    <row r="161" spans="1:7" s="15" customFormat="1" ht="12" x14ac:dyDescent="0.2">
      <c r="A161" s="66" t="s">
        <v>74</v>
      </c>
      <c r="B161" s="54">
        <v>1422</v>
      </c>
      <c r="C161" s="53">
        <v>1593</v>
      </c>
      <c r="D161" s="73">
        <f>IFERROR(((B161/C161)-1)*100,IF(B161+C161&lt;&gt;0,100,0))</f>
        <v>-10.734463276836159</v>
      </c>
      <c r="E161" s="65"/>
      <c r="F161" s="65"/>
      <c r="G161" s="52"/>
    </row>
    <row r="162" spans="1:7" s="25" customFormat="1" ht="12" x14ac:dyDescent="0.2">
      <c r="A162" s="69" t="s">
        <v>34</v>
      </c>
      <c r="B162" s="70">
        <f>SUM(B159:B161)</f>
        <v>1472613</v>
      </c>
      <c r="C162" s="70">
        <f>SUM(C159:C161)</f>
        <v>1374655</v>
      </c>
      <c r="D162" s="73">
        <f>IFERROR(((B162/C162)-1)*100,IF(B162+C162&lt;&gt;0,100,0))</f>
        <v>7.1260061615459946</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138159</v>
      </c>
      <c r="C165" s="53">
        <v>124777</v>
      </c>
      <c r="D165" s="73">
        <f>IFERROR(((B165/C165)-1)*100,IF(B165+C165&lt;&gt;0,100,0))</f>
        <v>10.724732923535596</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138159</v>
      </c>
      <c r="C167" s="70">
        <f>SUM(C165:C166)</f>
        <v>124777</v>
      </c>
      <c r="D167" s="73">
        <f>IFERROR(((B167/C167)-1)*100,IF(B167+C167&lt;&gt;0,100,0))</f>
        <v>10.724732923535596</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20334</v>
      </c>
      <c r="C175" s="88">
        <v>14256</v>
      </c>
      <c r="D175" s="73">
        <f>IFERROR(((B175/C175)-1)*100,IF(B175+C175&lt;&gt;0,100,0))</f>
        <v>42.634680134680124</v>
      </c>
      <c r="E175" s="88">
        <v>436242</v>
      </c>
      <c r="F175" s="88">
        <v>309174</v>
      </c>
      <c r="G175" s="73">
        <f>IFERROR(((E175/F175)-1)*100,IF(E175+F175&lt;&gt;0,100,0))</f>
        <v>41.099186865648463</v>
      </c>
    </row>
    <row r="176" spans="1:7" x14ac:dyDescent="0.2">
      <c r="A176" s="66" t="s">
        <v>32</v>
      </c>
      <c r="B176" s="87">
        <v>86460</v>
      </c>
      <c r="C176" s="88">
        <v>65938</v>
      </c>
      <c r="D176" s="73">
        <f t="shared" ref="D176:D178" si="5">IFERROR(((B176/C176)-1)*100,IF(B176+C176&lt;&gt;0,100,0))</f>
        <v>31.123176317146406</v>
      </c>
      <c r="E176" s="88">
        <v>1893668</v>
      </c>
      <c r="F176" s="88">
        <v>1567438</v>
      </c>
      <c r="G176" s="73">
        <f>IFERROR(((E176/F176)-1)*100,IF(E176+F176&lt;&gt;0,100,0))</f>
        <v>20.812944435441793</v>
      </c>
    </row>
    <row r="177" spans="1:7" x14ac:dyDescent="0.2">
      <c r="A177" s="66" t="s">
        <v>91</v>
      </c>
      <c r="B177" s="87">
        <v>37572663.085819997</v>
      </c>
      <c r="C177" s="88">
        <v>26399693.088920001</v>
      </c>
      <c r="D177" s="73">
        <f t="shared" si="5"/>
        <v>42.322348063922433</v>
      </c>
      <c r="E177" s="88">
        <v>789845989.44880795</v>
      </c>
      <c r="F177" s="88">
        <v>665296287.18705595</v>
      </c>
      <c r="G177" s="73">
        <f>IFERROR(((E177/F177)-1)*100,IF(E177+F177&lt;&gt;0,100,0))</f>
        <v>18.720937522192038</v>
      </c>
    </row>
    <row r="178" spans="1:7" x14ac:dyDescent="0.2">
      <c r="A178" s="66" t="s">
        <v>92</v>
      </c>
      <c r="B178" s="87">
        <v>193126</v>
      </c>
      <c r="C178" s="88">
        <v>202838</v>
      </c>
      <c r="D178" s="73">
        <f t="shared" si="5"/>
        <v>-4.7880574645776441</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684</v>
      </c>
      <c r="C181" s="88">
        <v>190</v>
      </c>
      <c r="D181" s="73">
        <f t="shared" ref="D181:D184" si="6">IFERROR(((B181/C181)-1)*100,IF(B181+C181&lt;&gt;0,100,0))</f>
        <v>260</v>
      </c>
      <c r="E181" s="88">
        <v>15320</v>
      </c>
      <c r="F181" s="88">
        <v>8394</v>
      </c>
      <c r="G181" s="73">
        <f t="shared" ref="G181" si="7">IFERROR(((E181/F181)-1)*100,IF(E181+F181&lt;&gt;0,100,0))</f>
        <v>82.511317607815116</v>
      </c>
    </row>
    <row r="182" spans="1:7" x14ac:dyDescent="0.2">
      <c r="A182" s="66" t="s">
        <v>32</v>
      </c>
      <c r="B182" s="87">
        <v>9202</v>
      </c>
      <c r="C182" s="88">
        <v>3378</v>
      </c>
      <c r="D182" s="73">
        <f t="shared" si="6"/>
        <v>172.4097098875074</v>
      </c>
      <c r="E182" s="88">
        <v>160520</v>
      </c>
      <c r="F182" s="88">
        <v>99848</v>
      </c>
      <c r="G182" s="73">
        <f t="shared" ref="G182" si="8">IFERROR(((E182/F182)-1)*100,IF(E182+F182&lt;&gt;0,100,0))</f>
        <v>60.764361829981574</v>
      </c>
    </row>
    <row r="183" spans="1:7" x14ac:dyDescent="0.2">
      <c r="A183" s="66" t="s">
        <v>91</v>
      </c>
      <c r="B183" s="87">
        <v>217610.05736000001</v>
      </c>
      <c r="C183" s="88">
        <v>41651.101920000001</v>
      </c>
      <c r="D183" s="73">
        <f t="shared" si="6"/>
        <v>422.4593043851936</v>
      </c>
      <c r="E183" s="88">
        <v>3806941.7318199999</v>
      </c>
      <c r="F183" s="88">
        <v>1096510.2214599999</v>
      </c>
      <c r="G183" s="73">
        <f t="shared" ref="G183" si="9">IFERROR(((E183/F183)-1)*100,IF(E183+F183&lt;&gt;0,100,0))</f>
        <v>247.18707197741111</v>
      </c>
    </row>
    <row r="184" spans="1:7" x14ac:dyDescent="0.2">
      <c r="A184" s="66" t="s">
        <v>92</v>
      </c>
      <c r="B184" s="87">
        <v>75972</v>
      </c>
      <c r="C184" s="88">
        <v>70678</v>
      </c>
      <c r="D184" s="73">
        <f t="shared" si="6"/>
        <v>7.4903081581255915</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2024-04-08T10:40:37Z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