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A2F54BA-1088-4B78-9175-7ED44B495F84}" xr6:coauthVersionLast="47" xr6:coauthVersionMax="47" xr10:uidLastSave="{00000000-0000-0000-0000-000000000000}"/>
  <bookViews>
    <workbookView xWindow="3555" yWindow="1425" windowWidth="14955" windowHeight="99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<sst xmlns="http://schemas.openxmlformats.org/spreadsheetml/2006/main" count="265" uniqueCount="100">
  <si>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</si>
  <si>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</si>
  <si>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</si>
  <si>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</si>
  <si>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</si>
  <si>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</si>
  <si>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</si>
  <si>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</si>
  <si>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</si>
  <si>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</si>
  <si>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</si>
  <si>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</si>
  <si>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</si>
  <si>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</si>
  <si>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</si>
  <si>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</si>
  <si>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</si>
  <si>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</si>
  <si>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</si>
  <si>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</si>
  <si>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</si>
  <si>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</si>
  <si>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</si>
  <si>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</si>
  <si>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</si>
  <si>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</si>
  <si>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</si>
  <si>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</si>
  <si>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</si>
  <si>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</si>
  <si>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</si>
  <si>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</si>
  <si>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</si>
  <si>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</si>
  <si>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</si>
  <si>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</si>
  <si>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</si>
  <si>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</si>
  <si>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</si>
  <si>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</si>
  <si>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</si>
  <si>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</si>
  <si>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</si>
  <si>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</si>
  <si>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</si>
  <si>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</si>
  <si>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</si>
  <si>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</si>
  <si>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</si>
  <si>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</si>
  <si>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</si>
  <si>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</si>
  <si>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</si>
  <si>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</si>
  <si>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</si>
  <si>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</si>
  <si>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</si>
  <si>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</si>
  <si>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</si>
  <si>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</si>
  <si>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</si>
  <si>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</si>
  <si>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</si>
  <si>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</si>
  <si>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</si>
  <si>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</si>
  <si>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</si>
  <si>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</si>
  <si>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</si>
  <si>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</si>
  <si>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</si>
  <si>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</si>
  <si>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</si>
  <si>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</si>
  <si>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</si>
  <si>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</si>
  <si>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</si>
  <si>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</si>
  <si>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</si>
  <si>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</si>
  <si>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</si>
  <si>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</si>
  <si>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</si>
  <si>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</si>
  <si>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</si>
  <si>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</si>
  <si>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</si>
  <si>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</si>
  <si>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</si>
  <si>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</si>
  <si>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</si>
  <si>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</si>
  <si>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</si>
  <si>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</si>
  <si>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</si>
  <si>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</si>
  <si>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</si>
  <si>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19 April 2024</t>
  </si>
  <si>
    <t>19.04.2024</t>
  </si>
  <si>
    <t>21.04.2023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</si>
</sst>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2069111</v>
      </c>
      <c r="C11" s="54">
        <v>1596455</v>
      </c>
      <c r="D11" s="73">
        <f>IFERROR(((B11/C11)-1)*100,IF(B11+C11&lt;&gt;0,100,0))</f>
        <v>29.606597116736765</v>
      </c>
      <c r="E11" s="54">
        <v>25306449</v>
      </c>
      <c r="F11" s="54">
        <v>23252469</v>
      </c>
      <c r="G11" s="73">
        <f>IFERROR(((E11/F11)-1)*100,IF(E11+F11&lt;&gt;0,100,0))</f>
        <v>8.8333845321974191</v>
      </c>
    </row>
    <row r="12" spans="1:7" s="15" customFormat="1" ht="12" x14ac:dyDescent="0.2">
      <c r="A12" s="51" t="s">
        <v>9</v>
      </c>
      <c r="B12" s="54">
        <v>1588254.67</v>
      </c>
      <c r="C12" s="54">
        <v>1406036.1980000001</v>
      </c>
      <c r="D12" s="73">
        <f>IFERROR(((B12/C12)-1)*100,IF(B12+C12&lt;&gt;0,100,0))</f>
        <v>12.959728366822599</v>
      </c>
      <c r="E12" s="54">
        <v>20910522.901999999</v>
      </c>
      <c r="F12" s="54">
        <v>24500278.396000002</v>
      </c>
      <c r="G12" s="73">
        <f>IFERROR(((E12/F12)-1)*100,IF(E12+F12&lt;&gt;0,100,0))</f>
        <v>-14.651896749818471</v>
      </c>
    </row>
    <row r="13" spans="1:7" s="15" customFormat="1" ht="12" x14ac:dyDescent="0.2">
      <c r="A13" s="51" t="s">
        <v>10</v>
      </c>
      <c r="B13" s="54">
        <v>123202022.665546</v>
      </c>
      <c r="C13" s="54">
        <v>114639400.41978399</v>
      </c>
      <c r="D13" s="73">
        <f>IFERROR(((B13/C13)-1)*100,IF(B13+C13&lt;&gt;0,100,0))</f>
        <v>7.4691791952920195</v>
      </c>
      <c r="E13" s="54">
        <v>1437094860.07709</v>
      </c>
      <c r="F13" s="54">
        <v>1762175044.43858</v>
      </c>
      <c r="G13" s="73">
        <f>IFERROR(((E13/F13)-1)*100,IF(E13+F13&lt;&gt;0,100,0))</f>
        <v>-18.447667011710458</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534</v>
      </c>
      <c r="C16" s="54">
        <v>347</v>
      </c>
      <c r="D16" s="73">
        <f>IFERROR(((B16/C16)-1)*100,IF(B16+C16&lt;&gt;0,100,0))</f>
        <v>53.890489913544656</v>
      </c>
      <c r="E16" s="54">
        <v>6741</v>
      </c>
      <c r="F16" s="54">
        <v>5948</v>
      </c>
      <c r="G16" s="73">
        <f>IFERROR(((E16/F16)-1)*100,IF(E16+F16&lt;&gt;0,100,0))</f>
        <v>13.332212508406194</v>
      </c>
    </row>
    <row r="17" spans="1:7" s="15" customFormat="1" ht="12" x14ac:dyDescent="0.2">
      <c r="A17" s="51" t="s">
        <v>9</v>
      </c>
      <c r="B17" s="54">
        <v>212011.92199999999</v>
      </c>
      <c r="C17" s="54">
        <v>205164.20300000001</v>
      </c>
      <c r="D17" s="73">
        <f>IFERROR(((B17/C17)-1)*100,IF(B17+C17&lt;&gt;0,100,0))</f>
        <v>3.3376772847649061</v>
      </c>
      <c r="E17" s="54">
        <v>3270634.6430000002</v>
      </c>
      <c r="F17" s="54">
        <v>2993033.93</v>
      </c>
      <c r="G17" s="73">
        <f>IFERROR(((E17/F17)-1)*100,IF(E17+F17&lt;&gt;0,100,0))</f>
        <v>9.2748936193984157</v>
      </c>
    </row>
    <row r="18" spans="1:7" s="15" customFormat="1" ht="12" x14ac:dyDescent="0.2">
      <c r="A18" s="51" t="s">
        <v>10</v>
      </c>
      <c r="B18" s="54">
        <v>24806378.1799611</v>
      </c>
      <c r="C18" s="54">
        <v>9245623.7236590702</v>
      </c>
      <c r="D18" s="73">
        <f>IFERROR(((B18/C18)-1)*100,IF(B18+C18&lt;&gt;0,100,0))</f>
        <v>168.30399896637442</v>
      </c>
      <c r="E18" s="54">
        <v>168750065.79224101</v>
      </c>
      <c r="F18" s="54">
        <v>163092269.37596801</v>
      </c>
      <c r="G18" s="73">
        <f>IFERROR(((E18/F18)-1)*100,IF(E18+F18&lt;&gt;0,100,0))</f>
        <v>3.469077006482979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16800749.625999998</v>
      </c>
      <c r="C24" s="53">
        <v>14313432.72649</v>
      </c>
      <c r="D24" s="52">
        <f>B24-C24</f>
        <v>2487316.899509998</v>
      </c>
      <c r="E24" s="54">
        <v>208421673.66619</v>
      </c>
      <c r="F24" s="54">
        <v>246611525.7058</v>
      </c>
      <c r="G24" s="52">
        <f>E24-F24</f>
        <v>-38189852.039609998</v>
      </c>
    </row>
    <row r="25" spans="1:7" s="15" customFormat="1" ht="12" x14ac:dyDescent="0.2">
      <c r="A25" s="55" t="s">
        <v>15</v>
      </c>
      <c r="B25" s="53">
        <v>24078607.98604</v>
      </c>
      <c r="C25" s="53">
        <v>14370047.170299999</v>
      </c>
      <c r="D25" s="52">
        <f>B25-C25</f>
        <v>9708560.8157400005</v>
      </c>
      <c r="E25" s="54">
        <v>251755602.59830999</v>
      </c>
      <c r="F25" s="54">
        <v>272736446.76736999</v>
      </c>
      <c r="G25" s="52">
        <f>E25-F25</f>
        <v>-20980844.169059992</v>
      </c>
    </row>
    <row r="26" spans="1:7" s="25" customFormat="1" ht="12" x14ac:dyDescent="0.2">
      <c r="A26" s="56" t="s">
        <v>16</v>
      </c>
      <c r="B26" s="57">
        <f>B24-B25</f>
        <v>-7277858.3600400016</v>
      </c>
      <c r="C26" s="57">
        <f>C24-C25</f>
        <v>-56614.443809999153</v>
      </c>
      <c r="D26" s="57"/>
      <c r="E26" s="57">
        <f>E24-E25</f>
        <v>-43333928.932119995</v>
      </c>
      <c r="F26" s="57">
        <f>F24-F25</f>
        <v>-26124921.061569989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73363.55596718</v>
      </c>
      <c r="C33" s="104">
        <v>77910.964774940003</v>
      </c>
      <c r="D33" s="73">
        <f t="shared" ref="D33:D42" si="0">IFERROR(((B33/C33)-1)*100,IF(B33+C33&lt;&gt;0,100,0))</f>
        <v>-5.8366737222366849</v>
      </c>
      <c r="E33" s="51"/>
      <c r="F33" s="104">
        <v>75311.759999999995</v>
      </c>
      <c r="G33" s="104">
        <v>72534.67</v>
      </c>
    </row>
    <row r="34" spans="1:7" s="15" customFormat="1" ht="12" x14ac:dyDescent="0.2">
      <c r="A34" s="51" t="s">
        <v>23</v>
      </c>
      <c r="B34" s="104">
        <v>76241.899805630004</v>
      </c>
      <c r="C34" s="104">
        <v>76852.563547190002</v>
      </c>
      <c r="D34" s="73">
        <f t="shared" si="0"/>
        <v>-0.79459124507281764</v>
      </c>
      <c r="E34" s="51"/>
      <c r="F34" s="104">
        <v>78816.7</v>
      </c>
      <c r="G34" s="104">
        <v>75473.87</v>
      </c>
    </row>
    <row r="35" spans="1:7" s="15" customFormat="1" ht="12" x14ac:dyDescent="0.2">
      <c r="A35" s="51" t="s">
        <v>24</v>
      </c>
      <c r="B35" s="104">
        <v>70389.151162559996</v>
      </c>
      <c r="C35" s="104">
        <v>69163.22073375</v>
      </c>
      <c r="D35" s="73">
        <f t="shared" si="0"/>
        <v>1.7725178437385525</v>
      </c>
      <c r="E35" s="51"/>
      <c r="F35" s="104">
        <v>71069.820000000007</v>
      </c>
      <c r="G35" s="104">
        <v>69910.77</v>
      </c>
    </row>
    <row r="36" spans="1:7" s="15" customFormat="1" ht="12" x14ac:dyDescent="0.2">
      <c r="A36" s="51" t="s">
        <v>25</v>
      </c>
      <c r="B36" s="104">
        <v>67313.610271929996</v>
      </c>
      <c r="C36" s="104">
        <v>72344.550032369996</v>
      </c>
      <c r="D36" s="73">
        <f t="shared" si="0"/>
        <v>-6.954137883488043</v>
      </c>
      <c r="E36" s="51"/>
      <c r="F36" s="104">
        <v>69230.31</v>
      </c>
      <c r="G36" s="104">
        <v>66462.83</v>
      </c>
    </row>
    <row r="37" spans="1:7" s="15" customFormat="1" ht="12" x14ac:dyDescent="0.2">
      <c r="A37" s="51" t="s">
        <v>79</v>
      </c>
      <c r="B37" s="104">
        <v>63284.453970080001</v>
      </c>
      <c r="C37" s="104">
        <v>69360.082995489996</v>
      </c>
      <c r="D37" s="73">
        <f t="shared" si="0"/>
        <v>-8.7595469368239485</v>
      </c>
      <c r="E37" s="51"/>
      <c r="F37" s="104">
        <v>66064.31</v>
      </c>
      <c r="G37" s="104">
        <v>61143.79</v>
      </c>
    </row>
    <row r="38" spans="1:7" s="15" customFormat="1" ht="12" x14ac:dyDescent="0.2">
      <c r="A38" s="51" t="s">
        <v>26</v>
      </c>
      <c r="B38" s="104">
        <v>98700.595770190004</v>
      </c>
      <c r="C38" s="104">
        <v>105644.87429004</v>
      </c>
      <c r="D38" s="73">
        <f t="shared" si="0"/>
        <v>-6.5732280591152996</v>
      </c>
      <c r="E38" s="51"/>
      <c r="F38" s="104">
        <v>101098.8</v>
      </c>
      <c r="G38" s="104">
        <v>97204.38</v>
      </c>
    </row>
    <row r="39" spans="1:7" s="15" customFormat="1" ht="12" x14ac:dyDescent="0.2">
      <c r="A39" s="51" t="s">
        <v>27</v>
      </c>
      <c r="B39" s="104">
        <v>15499.119388589999</v>
      </c>
      <c r="C39" s="104">
        <v>15461.67062237</v>
      </c>
      <c r="D39" s="73">
        <f t="shared" si="0"/>
        <v>0.24220388038675988</v>
      </c>
      <c r="E39" s="51"/>
      <c r="F39" s="104">
        <v>15994.25</v>
      </c>
      <c r="G39" s="104">
        <v>15312.91</v>
      </c>
    </row>
    <row r="40" spans="1:7" s="15" customFormat="1" ht="12" x14ac:dyDescent="0.2">
      <c r="A40" s="51" t="s">
        <v>28</v>
      </c>
      <c r="B40" s="104">
        <v>96257.932774850007</v>
      </c>
      <c r="C40" s="104">
        <v>101351.34121409</v>
      </c>
      <c r="D40" s="73">
        <f t="shared" si="0"/>
        <v>-5.025496829371912</v>
      </c>
      <c r="E40" s="51"/>
      <c r="F40" s="104">
        <v>98824.11</v>
      </c>
      <c r="G40" s="104">
        <v>94966.84</v>
      </c>
    </row>
    <row r="41" spans="1:7" s="15" customFormat="1" ht="12" x14ac:dyDescent="0.2">
      <c r="A41" s="51" t="s">
        <v>29</v>
      </c>
      <c r="B41" s="59"/>
      <c r="C41" s="59"/>
      <c r="D41" s="73">
        <f t="shared" si="0"/>
        <v>0</v>
      </c>
      <c r="E41" s="51"/>
      <c r="F41" s="59"/>
      <c r="G41" s="59"/>
    </row>
    <row r="42" spans="1:7" s="15" customFormat="1" ht="12" x14ac:dyDescent="0.2">
      <c r="A42" s="51" t="s">
        <v>78</v>
      </c>
      <c r="B42" s="104">
        <v>646.72577580999996</v>
      </c>
      <c r="C42" s="104">
        <v>752.15328733000001</v>
      </c>
      <c r="D42" s="73">
        <f t="shared" si="0"/>
        <v>-14.016758724042477</v>
      </c>
      <c r="E42" s="51"/>
      <c r="F42" s="104">
        <v>656.31</v>
      </c>
      <c r="G42" s="104">
        <v>640.65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18176.203676148099</v>
      </c>
      <c r="D48" s="59"/>
      <c r="E48" s="105">
        <v>22352.268039087699</v>
      </c>
      <c r="F48" s="59"/>
      <c r="G48" s="73">
        <f>IFERROR(((C48/E48)-1)*100,IF(C48+E48&lt;&gt;0,100,0))</f>
        <v>-18.682955821918668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1740</v>
      </c>
      <c r="D54" s="62"/>
      <c r="E54" s="106">
        <v>381293</v>
      </c>
      <c r="F54" s="106">
        <v>31999092.09</v>
      </c>
      <c r="G54" s="106">
        <v>7256017.1519999998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7623</v>
      </c>
      <c r="C68" s="53">
        <v>5792</v>
      </c>
      <c r="D68" s="73">
        <f>IFERROR(((B68/C68)-1)*100,IF(B68+C68&lt;&gt;0,100,0))</f>
        <v>31.612569060773478</v>
      </c>
      <c r="E68" s="53">
        <v>90665</v>
      </c>
      <c r="F68" s="53">
        <v>103464</v>
      </c>
      <c r="G68" s="73">
        <f>IFERROR(((E68/F68)-1)*100,IF(E68+F68&lt;&gt;0,100,0))</f>
        <v>-12.37048635274105</v>
      </c>
    </row>
    <row r="69" spans="1:7" s="15" customFormat="1" ht="12" x14ac:dyDescent="0.2">
      <c r="A69" s="66" t="s">
        <v>54</v>
      </c>
      <c r="B69" s="54">
        <v>303069583.25</v>
      </c>
      <c r="C69" s="53">
        <v>192794565.23199999</v>
      </c>
      <c r="D69" s="73">
        <f>IFERROR(((B69/C69)-1)*100,IF(B69+C69&lt;&gt;0,100,0))</f>
        <v>57.198198447814221</v>
      </c>
      <c r="E69" s="53">
        <v>3461464496.48</v>
      </c>
      <c r="F69" s="53">
        <v>3855301974.5079999</v>
      </c>
      <c r="G69" s="73">
        <f>IFERROR(((E69/F69)-1)*100,IF(E69+F69&lt;&gt;0,100,0))</f>
        <v>-10.215476780603161</v>
      </c>
    </row>
    <row r="70" spans="1:7" s="15" customFormat="1" ht="12" x14ac:dyDescent="0.2">
      <c r="A70" s="66" t="s">
        <v>55</v>
      </c>
      <c r="B70" s="54">
        <v>277366494.97302002</v>
      </c>
      <c r="C70" s="53">
        <v>178611314.68257001</v>
      </c>
      <c r="D70" s="73">
        <f>IFERROR(((B70/C70)-1)*100,IF(B70+C70&lt;&gt;0,100,0))</f>
        <v>55.290551142271596</v>
      </c>
      <c r="E70" s="53">
        <v>3106957934.3201098</v>
      </c>
      <c r="F70" s="53">
        <v>3537508397.5601802</v>
      </c>
      <c r="G70" s="73">
        <f>IFERROR(((E70/F70)-1)*100,IF(E70+F70&lt;&gt;0,100,0))</f>
        <v>-12.171008937732019</v>
      </c>
    </row>
    <row r="71" spans="1:7" s="15" customFormat="1" ht="12" x14ac:dyDescent="0.2">
      <c r="A71" s="66" t="s">
        <v>93</v>
      </c>
      <c r="B71" s="73">
        <f>IFERROR(B69/B68/1000,)</f>
        <v>39.757258723599634</v>
      </c>
      <c r="C71" s="73">
        <f>IFERROR(C69/C68/1000,)</f>
        <v>33.286354494475134</v>
      </c>
      <c r="D71" s="73">
        <f>IFERROR(((B71/C71)-1)*100,IF(B71+C71&lt;&gt;0,100,0))</f>
        <v>19.440110902497707</v>
      </c>
      <c r="E71" s="73">
        <f>IFERROR(E69/E68/1000,)</f>
        <v>38.178619053438482</v>
      </c>
      <c r="F71" s="73">
        <f>IFERROR(F69/F68/1000,)</f>
        <v>37.262255224116601</v>
      </c>
      <c r="G71" s="73">
        <f>IFERROR(((E71/F71)-1)*100,IF(E71+F71&lt;&gt;0,100,0))</f>
        <v>2.4592280413795242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2875</v>
      </c>
      <c r="C74" s="53">
        <v>2766</v>
      </c>
      <c r="D74" s="73">
        <f>IFERROR(((B74/C74)-1)*100,IF(B74+C74&lt;&gt;0,100,0))</f>
        <v>3.940708604483012</v>
      </c>
      <c r="E74" s="53">
        <v>40693</v>
      </c>
      <c r="F74" s="53">
        <v>42706</v>
      </c>
      <c r="G74" s="73">
        <f>IFERROR(((E74/F74)-1)*100,IF(E74+F74&lt;&gt;0,100,0))</f>
        <v>-4.7136233784479948</v>
      </c>
    </row>
    <row r="75" spans="1:7" s="15" customFormat="1" ht="12" x14ac:dyDescent="0.2">
      <c r="A75" s="66" t="s">
        <v>54</v>
      </c>
      <c r="B75" s="54">
        <v>728681875.40999997</v>
      </c>
      <c r="C75" s="53">
        <v>547927900.10599995</v>
      </c>
      <c r="D75" s="73">
        <f>IFERROR(((B75/C75)-1)*100,IF(B75+C75&lt;&gt;0,100,0))</f>
        <v>32.988642350395381</v>
      </c>
      <c r="E75" s="53">
        <v>9916152791.9069996</v>
      </c>
      <c r="F75" s="53">
        <v>9217686149.2520008</v>
      </c>
      <c r="G75" s="73">
        <f>IFERROR(((E75/F75)-1)*100,IF(E75+F75&lt;&gt;0,100,0))</f>
        <v>7.5774617549945411</v>
      </c>
    </row>
    <row r="76" spans="1:7" s="15" customFormat="1" ht="12" x14ac:dyDescent="0.2">
      <c r="A76" s="66" t="s">
        <v>55</v>
      </c>
      <c r="B76" s="54">
        <v>624130481.09485996</v>
      </c>
      <c r="C76" s="53">
        <v>505537902.97807002</v>
      </c>
      <c r="D76" s="73">
        <f>IFERROR(((B76/C76)-1)*100,IF(B76+C76&lt;&gt;0,100,0))</f>
        <v>23.458691706037005</v>
      </c>
      <c r="E76" s="53">
        <v>8678411100.5639305</v>
      </c>
      <c r="F76" s="53">
        <v>8605518366.6886292</v>
      </c>
      <c r="G76" s="73">
        <f>IFERROR(((E76/F76)-1)*100,IF(E76+F76&lt;&gt;0,100,0))</f>
        <v>0.84704640405468545</v>
      </c>
    </row>
    <row r="77" spans="1:7" s="15" customFormat="1" ht="12" x14ac:dyDescent="0.2">
      <c r="A77" s="66" t="s">
        <v>93</v>
      </c>
      <c r="B77" s="73">
        <f>IFERROR(B75/B74/1000,)</f>
        <v>253.45456535999998</v>
      </c>
      <c r="C77" s="73">
        <f>IFERROR(C75/C74/1000,)</f>
        <v>198.09396243890092</v>
      </c>
      <c r="D77" s="73">
        <f>IFERROR(((B77/C77)-1)*100,IF(B77+C77&lt;&gt;0,100,0))</f>
        <v>27.946638170849948</v>
      </c>
      <c r="E77" s="73">
        <f>IFERROR(E75/E74/1000,)</f>
        <v>243.68202865129135</v>
      </c>
      <c r="F77" s="73">
        <f>IFERROR(F75/F74/1000,)</f>
        <v>215.84054112424485</v>
      </c>
      <c r="G77" s="73">
        <f>IFERROR(((E77/F77)-1)*100,IF(E77+F77&lt;&gt;0,100,0))</f>
        <v>12.89910013291713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226</v>
      </c>
      <c r="C80" s="53">
        <v>130</v>
      </c>
      <c r="D80" s="73">
        <f>IFERROR(((B80/C80)-1)*100,IF(B80+C80&lt;&gt;0,100,0))</f>
        <v>73.846153846153854</v>
      </c>
      <c r="E80" s="53">
        <v>3597</v>
      </c>
      <c r="F80" s="53">
        <v>2969</v>
      </c>
      <c r="G80" s="73">
        <f>IFERROR(((E80/F80)-1)*100,IF(E80+F80&lt;&gt;0,100,0))</f>
        <v>21.151902997642313</v>
      </c>
    </row>
    <row r="81" spans="1:7" s="15" customFormat="1" ht="12" x14ac:dyDescent="0.2">
      <c r="A81" s="66" t="s">
        <v>54</v>
      </c>
      <c r="B81" s="54">
        <v>24577042.816</v>
      </c>
      <c r="C81" s="53">
        <v>13644940.91</v>
      </c>
      <c r="D81" s="73">
        <f>IFERROR(((B81/C81)-1)*100,IF(B81+C81&lt;&gt;0,100,0))</f>
        <v>80.118352861375627</v>
      </c>
      <c r="E81" s="53">
        <v>347878365.73500001</v>
      </c>
      <c r="F81" s="53">
        <v>336904521.50700003</v>
      </c>
      <c r="G81" s="73">
        <f>IFERROR(((E81/F81)-1)*100,IF(E81+F81&lt;&gt;0,100,0))</f>
        <v>3.2572564413541061</v>
      </c>
    </row>
    <row r="82" spans="1:7" s="15" customFormat="1" ht="12" x14ac:dyDescent="0.2">
      <c r="A82" s="66" t="s">
        <v>55</v>
      </c>
      <c r="B82" s="54">
        <v>3642248.3826497798</v>
      </c>
      <c r="C82" s="53">
        <v>888500.81557031302</v>
      </c>
      <c r="D82" s="73">
        <f>IFERROR(((B82/C82)-1)*100,IF(B82+C82&lt;&gt;0,100,0))</f>
        <v>309.93191214032646</v>
      </c>
      <c r="E82" s="53">
        <v>93597454.374216795</v>
      </c>
      <c r="F82" s="53">
        <v>96010430.729806602</v>
      </c>
      <c r="G82" s="73">
        <f>IFERROR(((E82/F82)-1)*100,IF(E82+F82&lt;&gt;0,100,0))</f>
        <v>-2.5132439644817595</v>
      </c>
    </row>
    <row r="83" spans="1:7" x14ac:dyDescent="0.2">
      <c r="A83" s="66" t="s">
        <v>93</v>
      </c>
      <c r="B83" s="73">
        <f>IFERROR(B81/B80/1000,)</f>
        <v>108.74797706194691</v>
      </c>
      <c r="C83" s="73">
        <f>IFERROR(C81/C80/1000,)</f>
        <v>104.96108392307691</v>
      </c>
      <c r="D83" s="73">
        <f>IFERROR(((B83/C83)-1)*100,IF(B83+C83&lt;&gt;0,100,0))</f>
        <v>3.6079020884019375</v>
      </c>
      <c r="E83" s="73">
        <f>IFERROR(E81/E80/1000,)</f>
        <v>96.713473932443705</v>
      </c>
      <c r="F83" s="73">
        <f>IFERROR(F81/F80/1000,)</f>
        <v>113.47407258571911</v>
      </c>
      <c r="G83" s="73">
        <f>IFERROR(((E83/F83)-1)*100,IF(E83+F83&lt;&gt;0,100,0))</f>
        <v>-14.770421358248454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10724</v>
      </c>
      <c r="C86" s="51">
        <f>C68+C74+C80</f>
        <v>8688</v>
      </c>
      <c r="D86" s="73">
        <f>IFERROR(((B86/C86)-1)*100,IF(B86+C86&lt;&gt;0,100,0))</f>
        <v>23.434622467771639</v>
      </c>
      <c r="E86" s="51">
        <f>E68+E74+E80</f>
        <v>134955</v>
      </c>
      <c r="F86" s="51">
        <f>F68+F74+F80</f>
        <v>149139</v>
      </c>
      <c r="G86" s="73">
        <f>IFERROR(((E86/F86)-1)*100,IF(E86+F86&lt;&gt;0,100,0))</f>
        <v>-9.5105907911411496</v>
      </c>
    </row>
    <row r="87" spans="1:7" s="15" customFormat="1" ht="12" x14ac:dyDescent="0.2">
      <c r="A87" s="66" t="s">
        <v>54</v>
      </c>
      <c r="B87" s="51">
        <f t="shared" ref="B87:C87" si="1">B69+B75+B81</f>
        <v>1056328501.476</v>
      </c>
      <c r="C87" s="51">
        <f t="shared" si="1"/>
        <v>754367406.24799991</v>
      </c>
      <c r="D87" s="73">
        <f>IFERROR(((B87/C87)-1)*100,IF(B87+C87&lt;&gt;0,100,0))</f>
        <v>40.028385734461281</v>
      </c>
      <c r="E87" s="51">
        <f t="shared" ref="E87:F87" si="2">E69+E75+E81</f>
        <v>13725495654.122</v>
      </c>
      <c r="F87" s="51">
        <f t="shared" si="2"/>
        <v>13409892645.267</v>
      </c>
      <c r="G87" s="73">
        <f>IFERROR(((E87/F87)-1)*100,IF(E87+F87&lt;&gt;0,100,0))</f>
        <v>2.3535088401053672</v>
      </c>
    </row>
    <row r="88" spans="1:7" s="15" customFormat="1" ht="12" x14ac:dyDescent="0.2">
      <c r="A88" s="66" t="s">
        <v>55</v>
      </c>
      <c r="B88" s="51">
        <f t="shared" ref="B88:C88" si="3">B70+B76+B82</f>
        <v>905139224.45052969</v>
      </c>
      <c r="C88" s="51">
        <f t="shared" si="3"/>
        <v>685037718.47621036</v>
      </c>
      <c r="D88" s="73">
        <f>IFERROR(((B88/C88)-1)*100,IF(B88+C88&lt;&gt;0,100,0))</f>
        <v>32.129837531269146</v>
      </c>
      <c r="E88" s="51">
        <f t="shared" ref="E88:F88" si="4">E70+E76+E82</f>
        <v>11878966489.258257</v>
      </c>
      <c r="F88" s="51">
        <f t="shared" si="4"/>
        <v>12239037194.978617</v>
      </c>
      <c r="G88" s="73">
        <f>IFERROR(((E88/F88)-1)*100,IF(E88+F88&lt;&gt;0,100,0))</f>
        <v>-2.9419855498771463</v>
      </c>
    </row>
    <row r="89" spans="1:7" x14ac:dyDescent="0.2">
      <c r="A89" s="66" t="s">
        <v>94</v>
      </c>
      <c r="B89" s="73">
        <f>IFERROR((B75/B87)*100,IF(B75+B87&lt;&gt;0,100,0))</f>
        <v>68.982506331299234</v>
      </c>
      <c r="C89" s="73">
        <f>IFERROR((C75/C87)*100,IF(C75+C87&lt;&gt;0,100,0))</f>
        <v>72.634089910012293</v>
      </c>
      <c r="D89" s="73">
        <f>IFERROR(((B89/C89)-1)*100,IF(B89+C89&lt;&gt;0,100,0))</f>
        <v>-5.0273688060758719</v>
      </c>
      <c r="E89" s="73">
        <f>IFERROR((E75/E87)*100,IF(E75+E87&lt;&gt;0,100,0))</f>
        <v>72.246227326071178</v>
      </c>
      <c r="F89" s="73">
        <f>IFERROR((F75/F87)*100,IF(F75+F87&lt;&gt;0,100,0))</f>
        <v>68.73795632141298</v>
      </c>
      <c r="G89" s="73">
        <f>IFERROR(((E89/F89)-1)*100,IF(E89+F89&lt;&gt;0,100,0))</f>
        <v>5.1038337367113717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129249844.85600001</v>
      </c>
      <c r="C97" s="107">
        <v>107446545.168</v>
      </c>
      <c r="D97" s="52">
        <f>B97-C97</f>
        <v>21803299.688000008</v>
      </c>
      <c r="E97" s="107">
        <v>1624191519.427</v>
      </c>
      <c r="F97" s="107">
        <v>1891304706.7679999</v>
      </c>
      <c r="G97" s="68">
        <f>E97-F97</f>
        <v>-267113187.34099984</v>
      </c>
    </row>
    <row r="98" spans="1:7" s="15" customFormat="1" ht="13.5" x14ac:dyDescent="0.2">
      <c r="A98" s="66" t="s">
        <v>88</v>
      </c>
      <c r="B98" s="53">
        <v>130863256.005</v>
      </c>
      <c r="C98" s="107">
        <v>101852656.477</v>
      </c>
      <c r="D98" s="52">
        <f>B98-C98</f>
        <v>29010599.527999997</v>
      </c>
      <c r="E98" s="107">
        <v>1608611566.7980001</v>
      </c>
      <c r="F98" s="107">
        <v>1882136811.1199999</v>
      </c>
      <c r="G98" s="68">
        <f>E98-F98</f>
        <v>-273525244.32199979</v>
      </c>
    </row>
    <row r="99" spans="1:7" s="15" customFormat="1" ht="12" x14ac:dyDescent="0.2">
      <c r="A99" s="69" t="s">
        <v>16</v>
      </c>
      <c r="B99" s="52">
        <f>B97-B98</f>
        <v>-1613411.148999989</v>
      </c>
      <c r="C99" s="52">
        <f>C97-C98</f>
        <v>5593888.6909999996</v>
      </c>
      <c r="D99" s="70"/>
      <c r="E99" s="52">
        <f>E97-E98</f>
        <v>15579952.628999949</v>
      </c>
      <c r="F99" s="70">
        <f>F97-F98</f>
        <v>9167895.6480000019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924.79896657199504</v>
      </c>
      <c r="C111" s="108">
        <v>876.00968811595806</v>
      </c>
      <c r="D111" s="73">
        <f>IFERROR(((B111/C111)-1)*100,IF(B111+C111&lt;&gt;0,100,0))</f>
        <v>5.5694907394196136</v>
      </c>
      <c r="E111" s="72"/>
      <c r="F111" s="109">
        <v>928.29393376674295</v>
      </c>
      <c r="G111" s="109">
        <v>916.545588536374</v>
      </c>
    </row>
    <row r="112" spans="1:7" s="15" customFormat="1" ht="12" x14ac:dyDescent="0.2">
      <c r="A112" s="66" t="s">
        <v>50</v>
      </c>
      <c r="B112" s="109">
        <v>910.90540624176106</v>
      </c>
      <c r="C112" s="108">
        <v>863.56389240165004</v>
      </c>
      <c r="D112" s="73">
        <f>IFERROR(((B112/C112)-1)*100,IF(B112+C112&lt;&gt;0,100,0))</f>
        <v>5.4821089969903536</v>
      </c>
      <c r="E112" s="72"/>
      <c r="F112" s="109">
        <v>914.42908617584396</v>
      </c>
      <c r="G112" s="109">
        <v>902.95910371787102</v>
      </c>
    </row>
    <row r="113" spans="1:7" s="15" customFormat="1" ht="12" x14ac:dyDescent="0.2">
      <c r="A113" s="66" t="s">
        <v>51</v>
      </c>
      <c r="B113" s="109">
        <v>1000.77329860967</v>
      </c>
      <c r="C113" s="108">
        <v>938.79484576054199</v>
      </c>
      <c r="D113" s="73">
        <f>IFERROR(((B113/C113)-1)*100,IF(B113+C113&lt;&gt;0,100,0))</f>
        <v>6.6019166092585069</v>
      </c>
      <c r="E113" s="72"/>
      <c r="F113" s="109">
        <v>1003.53786904481</v>
      </c>
      <c r="G113" s="109">
        <v>989.54821552410203</v>
      </c>
    </row>
    <row r="114" spans="1:7" s="25" customFormat="1" ht="12" x14ac:dyDescent="0.2">
      <c r="A114" s="69" t="s">
        <v>52</v>
      </c>
      <c r="B114" s="73"/>
      <c r="C114" s="72"/>
      <c r="D114" s="74"/>
      <c r="E114" s="72"/>
      <c r="F114" s="58"/>
      <c r="G114" s="58"/>
    </row>
    <row r="115" spans="1:7" s="15" customFormat="1" ht="12" x14ac:dyDescent="0.2">
      <c r="A115" s="66" t="s">
        <v>56</v>
      </c>
      <c r="B115" s="109">
        <v>716.73797477353799</v>
      </c>
      <c r="C115" s="108">
        <v>662.854642168086</v>
      </c>
      <c r="D115" s="73">
        <f>IFERROR(((B115/C115)-1)*100,IF(B115+C115&lt;&gt;0,100,0))</f>
        <v>8.1289817069408521</v>
      </c>
      <c r="E115" s="72"/>
      <c r="F115" s="109">
        <v>717.48665734545898</v>
      </c>
      <c r="G115" s="109">
        <v>714.77105067484104</v>
      </c>
    </row>
    <row r="116" spans="1:7" s="15" customFormat="1" ht="12" x14ac:dyDescent="0.2">
      <c r="A116" s="66" t="s">
        <v>57</v>
      </c>
      <c r="B116" s="109">
        <v>922.26000929746897</v>
      </c>
      <c r="C116" s="108">
        <v>871.80529672710998</v>
      </c>
      <c r="D116" s="73">
        <f>IFERROR(((B116/C116)-1)*100,IF(B116+C116&lt;&gt;0,100,0))</f>
        <v>5.7873831186589175</v>
      </c>
      <c r="E116" s="72"/>
      <c r="F116" s="109">
        <v>926.40702441223095</v>
      </c>
      <c r="G116" s="109">
        <v>917.56011675244702</v>
      </c>
    </row>
    <row r="117" spans="1:7" s="15" customFormat="1" ht="12" x14ac:dyDescent="0.2">
      <c r="A117" s="66" t="s">
        <v>59</v>
      </c>
      <c r="B117" s="109">
        <v>1059.6467712926501</v>
      </c>
      <c r="C117" s="108">
        <v>1001.68325347864</v>
      </c>
      <c r="D117" s="73">
        <f>IFERROR(((B117/C117)-1)*100,IF(B117+C117&lt;&gt;0,100,0))</f>
        <v>5.78661144755237</v>
      </c>
      <c r="E117" s="72"/>
      <c r="F117" s="109">
        <v>1064.8563331553</v>
      </c>
      <c r="G117" s="109">
        <v>1050.6385509499</v>
      </c>
    </row>
    <row r="118" spans="1:7" s="15" customFormat="1" ht="12" x14ac:dyDescent="0.2">
      <c r="A118" s="66" t="s">
        <v>58</v>
      </c>
      <c r="B118" s="109">
        <v>962.64160667053397</v>
      </c>
      <c r="C118" s="108">
        <v>926.60018987220406</v>
      </c>
      <c r="D118" s="73">
        <f>IFERROR(((B118/C118)-1)*100,IF(B118+C118&lt;&gt;0,100,0))</f>
        <v>3.8896405582758087</v>
      </c>
      <c r="E118" s="72"/>
      <c r="F118" s="109">
        <v>966.43384687784601</v>
      </c>
      <c r="G118" s="109">
        <v>949.20693770113201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946</v>
      </c>
      <c r="C127" s="53">
        <v>553</v>
      </c>
      <c r="D127" s="73">
        <f>IFERROR(((B127/C127)-1)*100,IF(B127+C127&lt;&gt;0,100,0))</f>
        <v>71.066907775768541</v>
      </c>
      <c r="E127" s="53">
        <v>5862</v>
      </c>
      <c r="F127" s="53">
        <v>5271</v>
      </c>
      <c r="G127" s="73">
        <f>IFERROR(((E127/F127)-1)*100,IF(E127+F127&lt;&gt;0,100,0))</f>
        <v>11.212293682413211</v>
      </c>
    </row>
    <row r="128" spans="1:7" s="15" customFormat="1" ht="12" x14ac:dyDescent="0.2">
      <c r="A128" s="66" t="s">
        <v>74</v>
      </c>
      <c r="B128" s="54">
        <v>9</v>
      </c>
      <c r="C128" s="53">
        <v>24</v>
      </c>
      <c r="D128" s="73">
        <f>IFERROR(((B128/C128)-1)*100,IF(B128+C128&lt;&gt;0,100,0))</f>
        <v>-62.5</v>
      </c>
      <c r="E128" s="53">
        <v>110</v>
      </c>
      <c r="F128" s="53">
        <v>122</v>
      </c>
      <c r="G128" s="73">
        <f>IFERROR(((E128/F128)-1)*100,IF(E128+F128&lt;&gt;0,100,0))</f>
        <v>-9.8360655737704921</v>
      </c>
    </row>
    <row r="129" spans="1:7" s="25" customFormat="1" ht="12" x14ac:dyDescent="0.2">
      <c r="A129" s="69" t="s">
        <v>34</v>
      </c>
      <c r="B129" s="70">
        <f>SUM(B126:B128)</f>
        <v>955</v>
      </c>
      <c r="C129" s="70">
        <f>SUM(C126:C128)</f>
        <v>577</v>
      </c>
      <c r="D129" s="73">
        <f>IFERROR(((B129/C129)-1)*100,IF(B129+C129&lt;&gt;0,100,0))</f>
        <v>65.511265164644712</v>
      </c>
      <c r="E129" s="70">
        <f>SUM(E126:E128)</f>
        <v>5972</v>
      </c>
      <c r="F129" s="70">
        <f>SUM(F126:F128)</f>
        <v>5399</v>
      </c>
      <c r="G129" s="73">
        <f>IFERROR(((E129/F129)-1)*100,IF(E129+F129&lt;&gt;0,100,0))</f>
        <v>10.613076495647334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80</v>
      </c>
      <c r="C132" s="53">
        <v>0</v>
      </c>
      <c r="D132" s="73">
        <f>IFERROR(((B132/C132)-1)*100,IF(B132+C132&lt;&gt;0,100,0))</f>
        <v>100</v>
      </c>
      <c r="E132" s="53">
        <v>503</v>
      </c>
      <c r="F132" s="53">
        <v>250</v>
      </c>
      <c r="G132" s="73">
        <f>IFERROR(((E132/F132)-1)*100,IF(E132+F132&lt;&gt;0,100,0))</f>
        <v>101.2</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80</v>
      </c>
      <c r="C134" s="70">
        <f>SUM(C132:C133)</f>
        <v>0</v>
      </c>
      <c r="D134" s="73">
        <f>IFERROR(((B134/C134)-1)*100,IF(B134+C134&lt;&gt;0,100,0))</f>
        <v>100</v>
      </c>
      <c r="E134" s="70">
        <f>SUM(E132:E133)</f>
        <v>503</v>
      </c>
      <c r="F134" s="70">
        <f>SUM(F132:F133)</f>
        <v>250</v>
      </c>
      <c r="G134" s="73">
        <f>IFERROR(((E134/F134)-1)*100,IF(E134+F134&lt;&gt;0,100,0))</f>
        <v>101.2</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949623</v>
      </c>
      <c r="C138" s="53">
        <v>906646</v>
      </c>
      <c r="D138" s="73">
        <f>IFERROR(((B138/C138)-1)*100,IF(B138+C138&lt;&gt;0,100,0))</f>
        <v>4.7402183432122325</v>
      </c>
      <c r="E138" s="53">
        <v>5339086</v>
      </c>
      <c r="F138" s="53">
        <v>5640893</v>
      </c>
      <c r="G138" s="73">
        <f>IFERROR(((E138/F138)-1)*100,IF(E138+F138&lt;&gt;0,100,0))</f>
        <v>-5.3503408059681341</v>
      </c>
    </row>
    <row r="139" spans="1:7" s="15" customFormat="1" ht="12" x14ac:dyDescent="0.2">
      <c r="A139" s="66" t="s">
        <v>74</v>
      </c>
      <c r="B139" s="54">
        <v>780</v>
      </c>
      <c r="C139" s="53">
        <v>1899</v>
      </c>
      <c r="D139" s="73">
        <f>IFERROR(((B139/C139)-1)*100,IF(B139+C139&lt;&gt;0,100,0))</f>
        <v>-58.925750394944707</v>
      </c>
      <c r="E139" s="53">
        <v>4927</v>
      </c>
      <c r="F139" s="53">
        <v>6833</v>
      </c>
      <c r="G139" s="73">
        <f>IFERROR(((E139/F139)-1)*100,IF(E139+F139&lt;&gt;0,100,0))</f>
        <v>-27.8940436118835</v>
      </c>
    </row>
    <row r="140" spans="1:7" s="15" customFormat="1" ht="12" x14ac:dyDescent="0.2">
      <c r="A140" s="69" t="s">
        <v>34</v>
      </c>
      <c r="B140" s="70">
        <f>SUM(B137:B139)</f>
        <v>950403</v>
      </c>
      <c r="C140" s="70">
        <f>SUM(C137:C139)</f>
        <v>908545</v>
      </c>
      <c r="D140" s="73">
        <f>IFERROR(((B140/C140)-1)*100,IF(B140+C140&lt;&gt;0,100,0))</f>
        <v>4.6071465915282106</v>
      </c>
      <c r="E140" s="70">
        <f>SUM(E137:E139)</f>
        <v>5344013</v>
      </c>
      <c r="F140" s="70">
        <f>SUM(F137:F139)</f>
        <v>5648556</v>
      </c>
      <c r="G140" s="73">
        <f>IFERROR(((E140/F140)-1)*100,IF(E140+F140&lt;&gt;0,100,0))</f>
        <v>-5.3915195317174813</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53140</v>
      </c>
      <c r="C143" s="53">
        <v>0</v>
      </c>
      <c r="D143" s="73">
        <f>IFERROR(((B143/C143)-1)*100,)</f>
        <v>0</v>
      </c>
      <c r="E143" s="53">
        <v>359280</v>
      </c>
      <c r="F143" s="53">
        <v>117401</v>
      </c>
      <c r="G143" s="73">
        <f>IFERROR(((E143/F143)-1)*100,)</f>
        <v>206.02805768264324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53140</v>
      </c>
      <c r="C145" s="70">
        <f>SUM(C143:C144)</f>
        <v>0</v>
      </c>
      <c r="D145" s="73">
        <f>IFERROR(((B145/C145)-1)*100,)</f>
        <v>0</v>
      </c>
      <c r="E145" s="70">
        <f>SUM(E143:E144)</f>
        <v>359280</v>
      </c>
      <c r="F145" s="70">
        <f>SUM(F143:F144)</f>
        <v>117401</v>
      </c>
      <c r="G145" s="73">
        <f>IFERROR(((E145/F145)-1)*100,)</f>
        <v>206.02805768264324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77575528.335120007</v>
      </c>
      <c r="C149" s="53">
        <v>77140720.754240006</v>
      </c>
      <c r="D149" s="73">
        <f>IFERROR(((B149/C149)-1)*100,IF(B149+C149&lt;&gt;0,100,0))</f>
        <v>0.56365506651829822</v>
      </c>
      <c r="E149" s="53">
        <v>456647429.79268003</v>
      </c>
      <c r="F149" s="53">
        <v>496144887.89791</v>
      </c>
      <c r="G149" s="73">
        <f>IFERROR(((E149/F149)-1)*100,IF(E149+F149&lt;&gt;0,100,0))</f>
        <v>-7.9608717269212708</v>
      </c>
    </row>
    <row r="150" spans="1:7" x14ac:dyDescent="0.2">
      <c r="A150" s="66" t="s">
        <v>74</v>
      </c>
      <c r="B150" s="54">
        <v>2735671.7</v>
      </c>
      <c r="C150" s="53">
        <v>9593021.0299999993</v>
      </c>
      <c r="D150" s="73">
        <f>IFERROR(((B150/C150)-1)*100,IF(B150+C150&lt;&gt;0,100,0))</f>
        <v>-71.482688389352973</v>
      </c>
      <c r="E150" s="53">
        <v>34337022.090000004</v>
      </c>
      <c r="F150" s="53">
        <v>44786185.859999999</v>
      </c>
      <c r="G150" s="73">
        <f>IFERROR(((E150/F150)-1)*100,IF(E150+F150&lt;&gt;0,100,0))</f>
        <v>-23.331220485405268</v>
      </c>
    </row>
    <row r="151" spans="1:7" s="15" customFormat="1" ht="12" x14ac:dyDescent="0.2">
      <c r="A151" s="69" t="s">
        <v>34</v>
      </c>
      <c r="B151" s="70">
        <f>SUM(B148:B150)</f>
        <v>80311200.03512001</v>
      </c>
      <c r="C151" s="70">
        <f>SUM(C148:C150)</f>
        <v>86733741.784240007</v>
      </c>
      <c r="D151" s="73">
        <f>IFERROR(((B151/C151)-1)*100,IF(B151+C151&lt;&gt;0,100,0))</f>
        <v>-7.4048941242461304</v>
      </c>
      <c r="E151" s="70">
        <f>SUM(E148:E150)</f>
        <v>490984451.88268006</v>
      </c>
      <c r="F151" s="70">
        <f>SUM(F148:F150)</f>
        <v>540950152.51540995</v>
      </c>
      <c r="G151" s="73">
        <f>IFERROR(((E151/F151)-1)*100,IF(E151+F151&lt;&gt;0,100,0))</f>
        <v>-9.236655244552594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79798.33</v>
      </c>
      <c r="C154" s="53">
        <v>0</v>
      </c>
      <c r="D154" s="73">
        <f>IFERROR(((B154/C154)-1)*100,IF(B154+C154&lt;&gt;0,100,0))</f>
        <v>100</v>
      </c>
      <c r="E154" s="53">
        <v>302594.842</v>
      </c>
      <c r="F154" s="53">
        <v>210540.05549999999</v>
      </c>
      <c r="G154" s="73">
        <f>IFERROR(((E154/F154)-1)*100,IF(E154+F154&lt;&gt;0,100,0))</f>
        <v>43.723170054925745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79798.33</v>
      </c>
      <c r="C156" s="70">
        <f>SUM(C154:C155)</f>
        <v>0</v>
      </c>
      <c r="D156" s="73">
        <f>IFERROR(((B156/C156)-1)*100,IF(B156+C156&lt;&gt;0,100,0))</f>
        <v>100</v>
      </c>
      <c r="E156" s="70">
        <f>SUM(E154:E155)</f>
        <v>302594.842</v>
      </c>
      <c r="F156" s="70">
        <f>SUM(F154:F155)</f>
        <v>210540.05549999999</v>
      </c>
      <c r="G156" s="73">
        <f>IFERROR(((E156/F156)-1)*100,IF(E156+F156&lt;&gt;0,100,0))</f>
        <v>43.723170054925745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1767525</v>
      </c>
      <c r="C160" s="53">
        <v>1549577</v>
      </c>
      <c r="D160" s="73">
        <f>IFERROR(((B160/C160)-1)*100,IF(B160+C160&lt;&gt;0,100,0))</f>
        <v>14.064999674104616</v>
      </c>
      <c r="E160" s="65"/>
      <c r="F160" s="65"/>
      <c r="G160" s="52"/>
    </row>
    <row r="161" spans="1:7" s="15" customFormat="1" ht="12" x14ac:dyDescent="0.2">
      <c r="A161" s="66" t="s">
        <v>74</v>
      </c>
      <c r="B161" s="54">
        <v>1433</v>
      </c>
      <c r="C161" s="53">
        <v>1942</v>
      </c>
      <c r="D161" s="73">
        <f>IFERROR(((B161/C161)-1)*100,IF(B161+C161&lt;&gt;0,100,0))</f>
        <v>-26.210092687950571</v>
      </c>
      <c r="E161" s="65"/>
      <c r="F161" s="65"/>
      <c r="G161" s="52"/>
    </row>
    <row r="162" spans="1:7" s="25" customFormat="1" ht="12" x14ac:dyDescent="0.2">
      <c r="A162" s="69" t="s">
        <v>34</v>
      </c>
      <c r="B162" s="70">
        <f>SUM(B159:B161)</f>
        <v>1768958</v>
      </c>
      <c r="C162" s="70">
        <f>SUM(C159:C161)</f>
        <v>1551519</v>
      </c>
      <c r="D162" s="73">
        <f>IFERROR(((B162/C162)-1)*100,IF(B162+C162&lt;&gt;0,100,0))</f>
        <v>14.014588284126717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179369</v>
      </c>
      <c r="C165" s="53">
        <v>124777</v>
      </c>
      <c r="D165" s="73">
        <f>IFERROR(((B165/C165)-1)*100,IF(B165+C165&lt;&gt;0,100,0))</f>
        <v>43.751652948860766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179369</v>
      </c>
      <c r="C167" s="70">
        <f>SUM(C165:C166)</f>
        <v>124777</v>
      </c>
      <c r="D167" s="73">
        <f>IFERROR(((B167/C167)-1)*100,IF(B167+C167&lt;&gt;0,100,0))</f>
        <v>43.751652948860766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33518</v>
      </c>
      <c r="C175" s="88">
        <v>27892</v>
      </c>
      <c r="D175" s="73">
        <f>IFERROR(((B175/C175)-1)*100,IF(B175+C175&lt;&gt;0,100,0))</f>
        <v>20.170658253262587</v>
      </c>
      <c r="E175" s="88">
        <v>496486</v>
      </c>
      <c r="F175" s="88">
        <v>355024</v>
      </c>
      <c r="G175" s="73">
        <f>IFERROR(((E175/F175)-1)*100,IF(E175+F175&lt;&gt;0,100,0))</f>
        <v>39.845756906575325</v>
      </c>
    </row>
    <row r="176" spans="1:7" x14ac:dyDescent="0.2">
      <c r="A176" s="66" t="s">
        <v>32</v>
      </c>
      <c r="B176" s="87">
        <v>152028</v>
      </c>
      <c r="C176" s="88">
        <v>170894</v>
      </c>
      <c r="D176" s="73">
        <f t="shared" ref="D176:D178" si="5">IFERROR(((B176/C176)-1)*100,IF(B176+C176&lt;&gt;0,100,0))</f>
        <v>-11.039591793743487</v>
      </c>
      <c r="E176" s="88">
        <v>2166728</v>
      </c>
      <c r="F176" s="88">
        <v>1824860</v>
      </c>
      <c r="G176" s="73">
        <f>IFERROR(((E176/F176)-1)*100,IF(E176+F176&lt;&gt;0,100,0))</f>
        <v>18.733930274103216</v>
      </c>
    </row>
    <row r="177" spans="1:7" x14ac:dyDescent="0.2">
      <c r="A177" s="66" t="s">
        <v>91</v>
      </c>
      <c r="B177" s="87">
        <v>68548410.029489994</v>
      </c>
      <c r="C177" s="88">
        <v>65420761.447460003</v>
      </c>
      <c r="D177" s="73">
        <f t="shared" si="5"/>
        <v>4.7808195943146226</v>
      </c>
      <c r="E177" s="88">
        <v>910195458.40011001</v>
      </c>
      <c r="F177" s="88">
        <v>765510269.71603596</v>
      </c>
      <c r="G177" s="73">
        <f>IFERROR(((E177/F177)-1)*100,IF(E177+F177&lt;&gt;0,100,0))</f>
        <v>18.900489569884506</v>
      </c>
    </row>
    <row r="178" spans="1:7" x14ac:dyDescent="0.2">
      <c r="A178" s="66" t="s">
        <v>92</v>
      </c>
      <c r="B178" s="87">
        <v>210662</v>
      </c>
      <c r="C178" s="88">
        <v>218386</v>
      </c>
      <c r="D178" s="73">
        <f t="shared" si="5"/>
        <v>-3.5368567582170996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940</v>
      </c>
      <c r="C181" s="88">
        <v>882</v>
      </c>
      <c r="D181" s="73">
        <f t="shared" ref="D181:D184" si="6">IFERROR(((B181/C181)-1)*100,IF(B181+C181&lt;&gt;0,100,0))</f>
        <v>6.5759637188208542</v>
      </c>
      <c r="E181" s="88">
        <v>16978</v>
      </c>
      <c r="F181" s="88">
        <v>9616</v>
      </c>
      <c r="G181" s="73">
        <f t="shared" ref="G181" si="7">IFERROR(((E181/F181)-1)*100,IF(E181+F181&lt;&gt;0,100,0))</f>
        <v>76.559900166389355</v>
      </c>
    </row>
    <row r="182" spans="1:7" x14ac:dyDescent="0.2">
      <c r="A182" s="66" t="s">
        <v>32</v>
      </c>
      <c r="B182" s="87">
        <v>11482</v>
      </c>
      <c r="C182" s="88">
        <v>6554</v>
      </c>
      <c r="D182" s="73">
        <f t="shared" si="6"/>
        <v>75.190723222459567</v>
      </c>
      <c r="E182" s="88">
        <v>180394</v>
      </c>
      <c r="F182" s="88">
        <v>111292</v>
      </c>
      <c r="G182" s="73">
        <f t="shared" ref="G182" si="8">IFERROR(((E182/F182)-1)*100,IF(E182+F182&lt;&gt;0,100,0))</f>
        <v>62.090716313841064</v>
      </c>
    </row>
    <row r="183" spans="1:7" x14ac:dyDescent="0.2">
      <c r="A183" s="66" t="s">
        <v>91</v>
      </c>
      <c r="B183" s="87">
        <v>222930.70353999999</v>
      </c>
      <c r="C183" s="88">
        <v>94629.831040000005</v>
      </c>
      <c r="D183" s="73">
        <f t="shared" si="6"/>
        <v>135.58184674953847</v>
      </c>
      <c r="E183" s="88">
        <v>4172944.4183200002</v>
      </c>
      <c r="F183" s="88">
        <v>1233385.0667600001</v>
      </c>
      <c r="G183" s="73">
        <f t="shared" ref="G183" si="9">IFERROR(((E183/F183)-1)*100,IF(E183+F183&lt;&gt;0,100,0))</f>
        <v>238.33265301986978</v>
      </c>
    </row>
    <row r="184" spans="1:7" x14ac:dyDescent="0.2">
      <c r="A184" s="66" t="s">
        <v>92</v>
      </c>
      <c r="B184" s="87">
        <v>85190</v>
      </c>
      <c r="C184" s="88">
        <v>60548</v>
      </c>
      <c r="D184" s="73">
        <f t="shared" si="6"/>
        <v>40.698288960824478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2024-04-22T10:54:07Z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