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32C43CAF-8C57-421F-AAD9-06989EBBB8C2}" xr6:coauthVersionLast="47" xr6:coauthVersionMax="47" xr10:uidLastSave="{00000000-0000-0000-0000-000000000000}"/>
  <bookViews>
    <workbookView xWindow="765" yWindow="990" windowWidth="13155" windowHeight="466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<sst xmlns="http://schemas.openxmlformats.org/spreadsheetml/2006/main" count="265" uniqueCount="100">
  <si>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</si>
  <si>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</si>
  <si>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</si>
  <si>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</si>
  <si>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</si>
  <si>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</si>
  <si>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</si>
  <si>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</si>
  <si>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</si>
  <si>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</si>
  <si>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</si>
  <si>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</si>
  <si>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</si>
  <si>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</si>
  <si>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</si>
  <si>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</si>
  <si>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</si>
  <si>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</si>
  <si>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</si>
  <si>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</si>
  <si>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</si>
  <si>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</si>
  <si>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</si>
  <si>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</si>
  <si>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</si>
  <si>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</si>
  <si>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</si>
  <si>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</si>
  <si>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</si>
  <si>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</si>
  <si>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</si>
  <si>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</si>
  <si>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</si>
  <si>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</si>
  <si>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</si>
  <si>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</si>
  <si>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</si>
  <si>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</si>
  <si>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</si>
  <si>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</si>
  <si>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</si>
  <si>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</si>
  <si>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</si>
  <si>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</si>
  <si>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</si>
  <si>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</si>
  <si>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</si>
  <si>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</si>
  <si>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</si>
  <si>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</si>
  <si>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</si>
  <si>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</si>
  <si>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</si>
  <si>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</si>
  <si>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</si>
  <si>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</si>
  <si>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</si>
  <si>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</si>
  <si>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</si>
  <si>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</si>
  <si>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</si>
  <si>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</si>
  <si>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</si>
  <si>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</si>
  <si>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</si>
  <si>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</si>
  <si>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</si>
  <si>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</si>
  <si>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</si>
  <si>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</si>
  <si>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</si>
  <si>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</si>
  <si>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</si>
  <si>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</si>
  <si>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</si>
  <si>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</si>
  <si>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</si>
  <si>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</si>
  <si>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</si>
  <si>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</si>
  <si>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</si>
  <si>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</si>
  <si>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</si>
  <si>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</si>
  <si>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</si>
  <si>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</si>
  <si>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</si>
  <si>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</si>
  <si>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</si>
  <si>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</si>
  <si>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</si>
  <si>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</si>
  <si>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</si>
  <si>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</si>
  <si>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</si>
  <si>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</si>
  <si>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</si>
  <si>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26 April 2024</t>
  </si>
  <si>
    <t>26.04.2024</t>
  </si>
  <si>
    <t>28.04.2023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</si>
</sst>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1839527</v>
      </c>
      <c r="C11" s="54">
        <v>1173133</v>
      </c>
      <c r="D11" s="73">
        <f>IFERROR(((B11/C11)-1)*100,IF(B11+C11&lt;&gt;0,100,0))</f>
        <v>56.804641928920255</v>
      </c>
      <c r="E11" s="54">
        <v>27145976</v>
      </c>
      <c r="F11" s="54">
        <v>24425602</v>
      </c>
      <c r="G11" s="73">
        <f>IFERROR(((E11/F11)-1)*100,IF(E11+F11&lt;&gt;0,100,0))</f>
        <v>11.13738772948154</v>
      </c>
    </row>
    <row r="12" spans="1:7" s="15" customFormat="1" ht="12" x14ac:dyDescent="0.2">
      <c r="A12" s="51" t="s">
        <v>9</v>
      </c>
      <c r="B12" s="54">
        <v>1484679.1</v>
      </c>
      <c r="C12" s="54">
        <v>1056397.639</v>
      </c>
      <c r="D12" s="73">
        <f>IFERROR(((B12/C12)-1)*100,IF(B12+C12&lt;&gt;0,100,0))</f>
        <v>40.541690476080291</v>
      </c>
      <c r="E12" s="54">
        <v>22395202.002</v>
      </c>
      <c r="F12" s="54">
        <v>25556676.035</v>
      </c>
      <c r="G12" s="73">
        <f>IFERROR(((E12/F12)-1)*100,IF(E12+F12&lt;&gt;0,100,0))</f>
        <v>-12.370442966332341</v>
      </c>
    </row>
    <row r="13" spans="1:7" s="15" customFormat="1" ht="12" x14ac:dyDescent="0.2">
      <c r="A13" s="51" t="s">
        <v>10</v>
      </c>
      <c r="B13" s="54">
        <v>107446526.870949</v>
      </c>
      <c r="C13" s="54">
        <v>83692509.111215502</v>
      </c>
      <c r="D13" s="73">
        <f>IFERROR(((B13/C13)-1)*100,IF(B13+C13&lt;&gt;0,100,0))</f>
        <v>28.382489677980338</v>
      </c>
      <c r="E13" s="54">
        <v>1544541386.94804</v>
      </c>
      <c r="F13" s="54">
        <v>1845867553.5497899</v>
      </c>
      <c r="G13" s="73">
        <f>IFERROR(((E13/F13)-1)*100,IF(E13+F13&lt;&gt;0,100,0))</f>
        <v>-16.324365527866249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472</v>
      </c>
      <c r="C16" s="54">
        <v>275</v>
      </c>
      <c r="D16" s="73">
        <f>IFERROR(((B16/C16)-1)*100,IF(B16+C16&lt;&gt;0,100,0))</f>
        <v>71.636363636363626</v>
      </c>
      <c r="E16" s="54">
        <v>7213</v>
      </c>
      <c r="F16" s="54">
        <v>6223</v>
      </c>
      <c r="G16" s="73">
        <f>IFERROR(((E16/F16)-1)*100,IF(E16+F16&lt;&gt;0,100,0))</f>
        <v>15.908725695002413</v>
      </c>
    </row>
    <row r="17" spans="1:7" s="15" customFormat="1" ht="12" x14ac:dyDescent="0.2">
      <c r="A17" s="51" t="s">
        <v>9</v>
      </c>
      <c r="B17" s="54">
        <v>182655.14799999999</v>
      </c>
      <c r="C17" s="54">
        <v>70573.528999999995</v>
      </c>
      <c r="D17" s="73">
        <f>IFERROR(((B17/C17)-1)*100,IF(B17+C17&lt;&gt;0,100,0))</f>
        <v>158.8153810474746</v>
      </c>
      <c r="E17" s="54">
        <v>3453289.7910000002</v>
      </c>
      <c r="F17" s="54">
        <v>3063607.4589999998</v>
      </c>
      <c r="G17" s="73">
        <f>IFERROR(((E17/F17)-1)*100,IF(E17+F17&lt;&gt;0,100,0))</f>
        <v>12.719721348608992</v>
      </c>
    </row>
    <row r="18" spans="1:7" s="15" customFormat="1" ht="12" x14ac:dyDescent="0.2">
      <c r="A18" s="51" t="s">
        <v>10</v>
      </c>
      <c r="B18" s="54">
        <v>10653144.210704099</v>
      </c>
      <c r="C18" s="54">
        <v>7905165.2615805501</v>
      </c>
      <c r="D18" s="73">
        <f>IFERROR(((B18/C18)-1)*100,IF(B18+C18&lt;&gt;0,100,0))</f>
        <v>34.761815321924352</v>
      </c>
      <c r="E18" s="54">
        <v>179403210.00294599</v>
      </c>
      <c r="F18" s="54">
        <v>170997434.63754901</v>
      </c>
      <c r="G18" s="73">
        <f>IFERROR(((E18/F18)-1)*100,IF(E18+F18&lt;&gt;0,100,0))</f>
        <v>4.9157318548164852</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17454390.876230001</v>
      </c>
      <c r="C24" s="53">
        <v>15426818.5239</v>
      </c>
      <c r="D24" s="52">
        <f>B24-C24</f>
        <v>2027572.3523300011</v>
      </c>
      <c r="E24" s="54">
        <v>225819558.38234001</v>
      </c>
      <c r="F24" s="54">
        <v>262038344.2297</v>
      </c>
      <c r="G24" s="52">
        <f>E24-F24</f>
        <v>-36218785.847359985</v>
      </c>
    </row>
    <row r="25" spans="1:7" s="15" customFormat="1" ht="12" x14ac:dyDescent="0.2">
      <c r="A25" s="55" t="s">
        <v>15</v>
      </c>
      <c r="B25" s="53">
        <v>17510804.453600001</v>
      </c>
      <c r="C25" s="53">
        <v>12818352.91477</v>
      </c>
      <c r="D25" s="52">
        <f>B25-C25</f>
        <v>4692451.5388300009</v>
      </c>
      <c r="E25" s="54">
        <v>269185666.06462002</v>
      </c>
      <c r="F25" s="54">
        <v>285554799.68213999</v>
      </c>
      <c r="G25" s="52">
        <f>E25-F25</f>
        <v>-16369133.617519975</v>
      </c>
    </row>
    <row r="26" spans="1:7" s="25" customFormat="1" ht="12" x14ac:dyDescent="0.2">
      <c r="A26" s="56" t="s">
        <v>16</v>
      </c>
      <c r="B26" s="57">
        <f>B24-B25</f>
        <v>-56413.577369999141</v>
      </c>
      <c r="C26" s="57">
        <f>C24-C25</f>
        <v>2608465.6091300007</v>
      </c>
      <c r="D26" s="57"/>
      <c r="E26" s="57">
        <f>E24-E25</f>
        <v>-43366107.682280004</v>
      </c>
      <c r="F26" s="57">
        <f>F24-F25</f>
        <v>-23516455.452439994</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75370.985355840006</v>
      </c>
      <c r="C33" s="104">
        <v>78218.370344919997</v>
      </c>
      <c r="D33" s="73">
        <f t="shared" ref="D33:D42" si="0">IFERROR(((B33/C33)-1)*100,IF(B33+C33&lt;&gt;0,100,0))</f>
        <v>-3.6403021138434077</v>
      </c>
      <c r="E33" s="51"/>
      <c r="F33" s="104">
        <v>75576.83</v>
      </c>
      <c r="G33" s="104">
        <v>73363.56</v>
      </c>
    </row>
    <row r="34" spans="1:7" s="15" customFormat="1" ht="12" x14ac:dyDescent="0.2">
      <c r="A34" s="51" t="s">
        <v>23</v>
      </c>
      <c r="B34" s="104">
        <v>76247.837390860004</v>
      </c>
      <c r="C34" s="104">
        <v>77739.1549237</v>
      </c>
      <c r="D34" s="73">
        <f t="shared" si="0"/>
        <v>-1.9183608752934123</v>
      </c>
      <c r="E34" s="51"/>
      <c r="F34" s="104">
        <v>76442.13</v>
      </c>
      <c r="G34" s="104">
        <v>74679.28</v>
      </c>
    </row>
    <row r="35" spans="1:7" s="15" customFormat="1" ht="12" x14ac:dyDescent="0.2">
      <c r="A35" s="51" t="s">
        <v>24</v>
      </c>
      <c r="B35" s="104">
        <v>70836.373168339996</v>
      </c>
      <c r="C35" s="104">
        <v>69489.340363800002</v>
      </c>
      <c r="D35" s="73">
        <f t="shared" si="0"/>
        <v>1.9384740126871636</v>
      </c>
      <c r="E35" s="51"/>
      <c r="F35" s="104">
        <v>70885.600000000006</v>
      </c>
      <c r="G35" s="104">
        <v>69887.8</v>
      </c>
    </row>
    <row r="36" spans="1:7" s="15" customFormat="1" ht="12" x14ac:dyDescent="0.2">
      <c r="A36" s="51" t="s">
        <v>25</v>
      </c>
      <c r="B36" s="104">
        <v>69357.673796000003</v>
      </c>
      <c r="C36" s="104">
        <v>72582.818348679997</v>
      </c>
      <c r="D36" s="73">
        <f t="shared" si="0"/>
        <v>-4.4433994519016196</v>
      </c>
      <c r="E36" s="51"/>
      <c r="F36" s="104">
        <v>69583.94</v>
      </c>
      <c r="G36" s="104">
        <v>67279.789999999994</v>
      </c>
    </row>
    <row r="37" spans="1:7" s="15" customFormat="1" ht="12" x14ac:dyDescent="0.2">
      <c r="A37" s="51" t="s">
        <v>79</v>
      </c>
      <c r="B37" s="104">
        <v>62362.777537430004</v>
      </c>
      <c r="C37" s="104">
        <v>68999.724669000003</v>
      </c>
      <c r="D37" s="73">
        <f t="shared" si="0"/>
        <v>-9.6188023407459013</v>
      </c>
      <c r="E37" s="51"/>
      <c r="F37" s="104">
        <v>63343.12</v>
      </c>
      <c r="G37" s="104">
        <v>58531.31</v>
      </c>
    </row>
    <row r="38" spans="1:7" s="15" customFormat="1" ht="12" x14ac:dyDescent="0.2">
      <c r="A38" s="51" t="s">
        <v>26</v>
      </c>
      <c r="B38" s="104">
        <v>103903.24810051</v>
      </c>
      <c r="C38" s="104">
        <v>106036.88165903</v>
      </c>
      <c r="D38" s="73">
        <f t="shared" si="0"/>
        <v>-2.0121617357447996</v>
      </c>
      <c r="E38" s="51"/>
      <c r="F38" s="104">
        <v>104343.85</v>
      </c>
      <c r="G38" s="104">
        <v>98700.6</v>
      </c>
    </row>
    <row r="39" spans="1:7" s="15" customFormat="1" ht="12" x14ac:dyDescent="0.2">
      <c r="A39" s="51" t="s">
        <v>27</v>
      </c>
      <c r="B39" s="104">
        <v>16160.78719449</v>
      </c>
      <c r="C39" s="104">
        <v>15694.92146344</v>
      </c>
      <c r="D39" s="73">
        <f t="shared" si="0"/>
        <v>2.9682578032339757</v>
      </c>
      <c r="E39" s="51"/>
      <c r="F39" s="104">
        <v>16167.94</v>
      </c>
      <c r="G39" s="104">
        <v>15498.26</v>
      </c>
    </row>
    <row r="40" spans="1:7" s="15" customFormat="1" ht="12" x14ac:dyDescent="0.2">
      <c r="A40" s="51" t="s">
        <v>28</v>
      </c>
      <c r="B40" s="104">
        <v>101112.07469174999</v>
      </c>
      <c r="C40" s="104">
        <v>101995.87334847001</v>
      </c>
      <c r="D40" s="73">
        <f t="shared" si="0"/>
        <v>-0.86650432777853892</v>
      </c>
      <c r="E40" s="51"/>
      <c r="F40" s="104">
        <v>101385.19</v>
      </c>
      <c r="G40" s="104">
        <v>96257.93</v>
      </c>
    </row>
    <row r="41" spans="1:7" s="15" customFormat="1" ht="12" x14ac:dyDescent="0.2">
      <c r="A41" s="51" t="s">
        <v>29</v>
      </c>
      <c r="B41" s="59"/>
      <c r="C41" s="59"/>
      <c r="D41" s="73">
        <f t="shared" si="0"/>
        <v>0</v>
      </c>
      <c r="E41" s="51"/>
      <c r="F41" s="59"/>
      <c r="G41" s="59"/>
    </row>
    <row r="42" spans="1:7" s="15" customFormat="1" ht="12" x14ac:dyDescent="0.2">
      <c r="A42" s="51" t="s">
        <v>78</v>
      </c>
      <c r="B42" s="104">
        <v>677.13423520000003</v>
      </c>
      <c r="C42" s="104">
        <v>772.34985262999999</v>
      </c>
      <c r="D42" s="73">
        <f t="shared" si="0"/>
        <v>-12.328042415722928</v>
      </c>
      <c r="E42" s="51"/>
      <c r="F42" s="104">
        <v>682.89</v>
      </c>
      <c r="G42" s="104">
        <v>646.73</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18363.853138762701</v>
      </c>
      <c r="D48" s="59"/>
      <c r="E48" s="105">
        <v>22398.145198262901</v>
      </c>
      <c r="F48" s="59"/>
      <c r="G48" s="73">
        <f>IFERROR(((C48/E48)-1)*100,IF(C48+E48&lt;&gt;0,100,0))</f>
        <v>-18.011723844941773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1795</v>
      </c>
      <c r="D54" s="62"/>
      <c r="E54" s="106">
        <v>353085</v>
      </c>
      <c r="F54" s="106">
        <v>29563464.280000001</v>
      </c>
      <c r="G54" s="106">
        <v>7274261.4479999999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6336</v>
      </c>
      <c r="C68" s="53">
        <v>4748</v>
      </c>
      <c r="D68" s="73">
        <f>IFERROR(((B68/C68)-1)*100,IF(B68+C68&lt;&gt;0,100,0))</f>
        <v>33.445661331086775</v>
      </c>
      <c r="E68" s="53">
        <v>96937</v>
      </c>
      <c r="F68" s="53">
        <v>108212</v>
      </c>
      <c r="G68" s="73">
        <f>IFERROR(((E68/F68)-1)*100,IF(E68+F68&lt;&gt;0,100,0))</f>
        <v>-10.41936199312461</v>
      </c>
    </row>
    <row r="69" spans="1:7" s="15" customFormat="1" ht="12" x14ac:dyDescent="0.2">
      <c r="A69" s="66" t="s">
        <v>54</v>
      </c>
      <c r="B69" s="54">
        <v>262337763.03299999</v>
      </c>
      <c r="C69" s="53">
        <v>174741777.801</v>
      </c>
      <c r="D69" s="73">
        <f>IFERROR(((B69/C69)-1)*100,IF(B69+C69&lt;&gt;0,100,0))</f>
        <v>50.128816551103398</v>
      </c>
      <c r="E69" s="53">
        <v>3723240885.7249999</v>
      </c>
      <c r="F69" s="53">
        <v>4030043752.309</v>
      </c>
      <c r="G69" s="73">
        <f>IFERROR(((E69/F69)-1)*100,IF(E69+F69&lt;&gt;0,100,0))</f>
        <v>-7.6128917064043904</v>
      </c>
    </row>
    <row r="70" spans="1:7" s="15" customFormat="1" ht="12" x14ac:dyDescent="0.2">
      <c r="A70" s="66" t="s">
        <v>55</v>
      </c>
      <c r="B70" s="54">
        <v>222890782.18445</v>
      </c>
      <c r="C70" s="53">
        <v>168302672.54355001</v>
      </c>
      <c r="D70" s="73">
        <f>IFERROR(((B70/C70)-1)*100,IF(B70+C70&lt;&gt;0,100,0))</f>
        <v>32.434487709501326</v>
      </c>
      <c r="E70" s="53">
        <v>3329729704.8828602</v>
      </c>
      <c r="F70" s="53">
        <v>3705811070.1037302</v>
      </c>
      <c r="G70" s="73">
        <f>IFERROR(((E70/F70)-1)*100,IF(E70+F70&lt;&gt;0,100,0))</f>
        <v>-10.148422520912348</v>
      </c>
    </row>
    <row r="71" spans="1:7" s="15" customFormat="1" ht="12" x14ac:dyDescent="0.2">
      <c r="A71" s="66" t="s">
        <v>93</v>
      </c>
      <c r="B71" s="73">
        <f>IFERROR(B69/B68/1000,)</f>
        <v>41.404318660511365</v>
      </c>
      <c r="C71" s="73">
        <f>IFERROR(C69/C68/1000,)</f>
        <v>36.803238795492845</v>
      </c>
      <c r="D71" s="73">
        <f>IFERROR(((B71/C71)-1)*100,IF(B71+C71&lt;&gt;0,100,0))</f>
        <v>12.501834120050326</v>
      </c>
      <c r="E71" s="73">
        <f>IFERROR(E69/E68/1000,)</f>
        <v>38.408872625777562</v>
      </c>
      <c r="F71" s="73">
        <f>IFERROR(F69/F68/1000,)</f>
        <v>37.242115036308356</v>
      </c>
      <c r="G71" s="73">
        <f>IFERROR(((E71/F71)-1)*100,IF(E71+F71&lt;&gt;0,100,0))</f>
        <v>3.1328983016450707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2781</v>
      </c>
      <c r="C74" s="53">
        <v>2362</v>
      </c>
      <c r="D74" s="73">
        <f>IFERROR(((B74/C74)-1)*100,IF(B74+C74&lt;&gt;0,100,0))</f>
        <v>17.739204064352254</v>
      </c>
      <c r="E74" s="53">
        <v>43461</v>
      </c>
      <c r="F74" s="53">
        <v>45068</v>
      </c>
      <c r="G74" s="73">
        <f>IFERROR(((E74/F74)-1)*100,IF(E74+F74&lt;&gt;0,100,0))</f>
        <v>-3.5657229076062835</v>
      </c>
    </row>
    <row r="75" spans="1:7" s="15" customFormat="1" ht="12" x14ac:dyDescent="0.2">
      <c r="A75" s="66" t="s">
        <v>54</v>
      </c>
      <c r="B75" s="54">
        <v>645573372.37899995</v>
      </c>
      <c r="C75" s="53">
        <v>475549969.84399998</v>
      </c>
      <c r="D75" s="73">
        <f>IFERROR(((B75/C75)-1)*100,IF(B75+C75&lt;&gt;0,100,0))</f>
        <v>35.753004587672386</v>
      </c>
      <c r="E75" s="53">
        <v>10561684764.285999</v>
      </c>
      <c r="F75" s="53">
        <v>9693236119.0960007</v>
      </c>
      <c r="G75" s="73">
        <f>IFERROR(((E75/F75)-1)*100,IF(E75+F75&lt;&gt;0,100,0))</f>
        <v>8.9593262200548871</v>
      </c>
    </row>
    <row r="76" spans="1:7" s="15" customFormat="1" ht="12" x14ac:dyDescent="0.2">
      <c r="A76" s="66" t="s">
        <v>55</v>
      </c>
      <c r="B76" s="54">
        <v>557516262.19103003</v>
      </c>
      <c r="C76" s="53">
        <v>436780364.98896998</v>
      </c>
      <c r="D76" s="73">
        <f>IFERROR(((B76/C76)-1)*100,IF(B76+C76&lt;&gt;0,100,0))</f>
        <v>27.642244679453242</v>
      </c>
      <c r="E76" s="53">
        <v>9235854941.09165</v>
      </c>
      <c r="F76" s="53">
        <v>9042298731.6776009</v>
      </c>
      <c r="G76" s="73">
        <f>IFERROR(((E76/F76)-1)*100,IF(E76+F76&lt;&gt;0,100,0))</f>
        <v>2.14056419896822</v>
      </c>
    </row>
    <row r="77" spans="1:7" s="15" customFormat="1" ht="12" x14ac:dyDescent="0.2">
      <c r="A77" s="66" t="s">
        <v>93</v>
      </c>
      <c r="B77" s="73">
        <f>IFERROR(B75/B74/1000,)</f>
        <v>232.13713497986333</v>
      </c>
      <c r="C77" s="73">
        <f>IFERROR(C75/C74/1000,)</f>
        <v>201.33360281287042</v>
      </c>
      <c r="D77" s="73">
        <f>IFERROR(((B77/C77)-1)*100,IF(B77+C77&lt;&gt;0,100,0))</f>
        <v>15.29974715429061</v>
      </c>
      <c r="E77" s="73">
        <f>IFERROR(E75/E74/1000,)</f>
        <v>243.01522662354753</v>
      </c>
      <c r="F77" s="73">
        <f>IFERROR(F75/F74/1000,)</f>
        <v>215.08023695517883</v>
      </c>
      <c r="G77" s="73">
        <f>IFERROR(((E77/F77)-1)*100,IF(E77+F77&lt;&gt;0,100,0))</f>
        <v>12.988171327982201</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170</v>
      </c>
      <c r="C80" s="53">
        <v>169</v>
      </c>
      <c r="D80" s="73">
        <f>IFERROR(((B80/C80)-1)*100,IF(B80+C80&lt;&gt;0,100,0))</f>
        <v>0.59171597633136397</v>
      </c>
      <c r="E80" s="53">
        <v>3795</v>
      </c>
      <c r="F80" s="53">
        <v>3162</v>
      </c>
      <c r="G80" s="73">
        <f>IFERROR(((E80/F80)-1)*100,IF(E80+F80&lt;&gt;0,100,0))</f>
        <v>20.018975332068312</v>
      </c>
    </row>
    <row r="81" spans="1:7" s="15" customFormat="1" ht="12" x14ac:dyDescent="0.2">
      <c r="A81" s="66" t="s">
        <v>54</v>
      </c>
      <c r="B81" s="54">
        <v>14848799.077</v>
      </c>
      <c r="C81" s="53">
        <v>5176987.7510000002</v>
      </c>
      <c r="D81" s="73">
        <f>IFERROR(((B81/C81)-1)*100,IF(B81+C81&lt;&gt;0,100,0))</f>
        <v>186.82314487091008</v>
      </c>
      <c r="E81" s="53">
        <v>363359864.81199998</v>
      </c>
      <c r="F81" s="53">
        <v>346114827.70200002</v>
      </c>
      <c r="G81" s="73">
        <f>IFERROR(((E81/F81)-1)*100,IF(E81+F81&lt;&gt;0,100,0))</f>
        <v>4.9824612324461448</v>
      </c>
    </row>
    <row r="82" spans="1:7" s="15" customFormat="1" ht="12" x14ac:dyDescent="0.2">
      <c r="A82" s="66" t="s">
        <v>55</v>
      </c>
      <c r="B82" s="54">
        <v>2926604.4249498299</v>
      </c>
      <c r="C82" s="53">
        <v>-3568849.4541400098</v>
      </c>
      <c r="D82" s="73">
        <f>IFERROR(((B82/C82)-1)*100,IF(B82+C82&lt;&gt;0,100,0))</f>
        <v>-182.00414342372585</v>
      </c>
      <c r="E82" s="53">
        <v>97259699.928535193</v>
      </c>
      <c r="F82" s="53">
        <v>95937084.747326195</v>
      </c>
      <c r="G82" s="73">
        <f>IFERROR(((E82/F82)-1)*100,IF(E82+F82&lt;&gt;0,100,0))</f>
        <v>1.3786276544596188</v>
      </c>
    </row>
    <row r="83" spans="1:7" x14ac:dyDescent="0.2">
      <c r="A83" s="66" t="s">
        <v>93</v>
      </c>
      <c r="B83" s="73">
        <f>IFERROR(B81/B80/1000,)</f>
        <v>87.345876923529403</v>
      </c>
      <c r="C83" s="73">
        <f>IFERROR(C81/C80/1000,)</f>
        <v>30.633063615384618</v>
      </c>
      <c r="D83" s="73">
        <f>IFERROR(((B83/C83)-1)*100,IF(B83+C83&lt;&gt;0,100,0))</f>
        <v>185.13594990108112</v>
      </c>
      <c r="E83" s="73">
        <f>IFERROR(E81/E80/1000,)</f>
        <v>95.746999950461131</v>
      </c>
      <c r="F83" s="73">
        <f>IFERROR(F81/F80/1000,)</f>
        <v>109.46072982352942</v>
      </c>
      <c r="G83" s="73">
        <f>IFERROR(((E83/F83)-1)*100,IF(E83+F83&lt;&gt;0,100,0))</f>
        <v>-12.528447320949997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9287</v>
      </c>
      <c r="C86" s="51">
        <f>C68+C74+C80</f>
        <v>7279</v>
      </c>
      <c r="D86" s="73">
        <f>IFERROR(((B86/C86)-1)*100,IF(B86+C86&lt;&gt;0,100,0))</f>
        <v>27.586206896551737</v>
      </c>
      <c r="E86" s="51">
        <f>E68+E74+E80</f>
        <v>144193</v>
      </c>
      <c r="F86" s="51">
        <f>F68+F74+F80</f>
        <v>156442</v>
      </c>
      <c r="G86" s="73">
        <f>IFERROR(((E86/F86)-1)*100,IF(E86+F86&lt;&gt;0,100,0))</f>
        <v>-7.8297388169417452</v>
      </c>
    </row>
    <row r="87" spans="1:7" s="15" customFormat="1" ht="12" x14ac:dyDescent="0.2">
      <c r="A87" s="66" t="s">
        <v>54</v>
      </c>
      <c r="B87" s="51">
        <f t="shared" ref="B87:C87" si="1">B69+B75+B81</f>
        <v>922759934.48899996</v>
      </c>
      <c r="C87" s="51">
        <f t="shared" si="1"/>
        <v>655468735.39600003</v>
      </c>
      <c r="D87" s="73">
        <f>IFERROR(((B87/C87)-1)*100,IF(B87+C87&lt;&gt;0,100,0))</f>
        <v>40.778634381625608</v>
      </c>
      <c r="E87" s="51">
        <f t="shared" ref="E87:F87" si="2">E69+E75+E81</f>
        <v>14648285514.823</v>
      </c>
      <c r="F87" s="51">
        <f t="shared" si="2"/>
        <v>14069394699.107</v>
      </c>
      <c r="G87" s="73">
        <f>IFERROR(((E87/F87)-1)*100,IF(E87+F87&lt;&gt;0,100,0))</f>
        <v>4.1145395953156472</v>
      </c>
    </row>
    <row r="88" spans="1:7" s="15" customFormat="1" ht="12" x14ac:dyDescent="0.2">
      <c r="A88" s="66" t="s">
        <v>55</v>
      </c>
      <c r="B88" s="51">
        <f t="shared" ref="B88:C88" si="3">B70+B76+B82</f>
        <v>783333648.80042994</v>
      </c>
      <c r="C88" s="51">
        <f t="shared" si="3"/>
        <v>601514188.07837999</v>
      </c>
      <c r="D88" s="73">
        <f>IFERROR(((B88/C88)-1)*100,IF(B88+C88&lt;&gt;0,100,0))</f>
        <v>30.226961279649501</v>
      </c>
      <c r="E88" s="51">
        <f t="shared" ref="E88:F88" si="4">E70+E76+E82</f>
        <v>12662844345.903046</v>
      </c>
      <c r="F88" s="51">
        <f t="shared" si="4"/>
        <v>12844046886.528656</v>
      </c>
      <c r="G88" s="73">
        <f>IFERROR(((E88/F88)-1)*100,IF(E88+F88&lt;&gt;0,100,0))</f>
        <v>-1.4107900899650416</v>
      </c>
    </row>
    <row r="89" spans="1:7" x14ac:dyDescent="0.2">
      <c r="A89" s="66" t="s">
        <v>94</v>
      </c>
      <c r="B89" s="73">
        <f>IFERROR((B75/B87)*100,IF(B75+B87&lt;&gt;0,100,0))</f>
        <v>69.961140297720164</v>
      </c>
      <c r="C89" s="73">
        <f>IFERROR((C75/C87)*100,IF(C75+C87&lt;&gt;0,100,0))</f>
        <v>72.551129316137022</v>
      </c>
      <c r="D89" s="73">
        <f>IFERROR(((B89/C89)-1)*100,IF(B89+C89&lt;&gt;0,100,0))</f>
        <v>-3.5698810519284141</v>
      </c>
      <c r="E89" s="73">
        <f>IFERROR((E75/E87)*100,IF(E75+E87&lt;&gt;0,100,0))</f>
        <v>72.10184941847524</v>
      </c>
      <c r="F89" s="73">
        <f>IFERROR((F75/F87)*100,IF(F75+F87&lt;&gt;0,100,0))</f>
        <v>68.895900117943526</v>
      </c>
      <c r="G89" s="73">
        <f>IFERROR(((E89/F89)-1)*100,IF(E89+F89&lt;&gt;0,100,0))</f>
        <v>4.6533237754981416</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100629669.777</v>
      </c>
      <c r="C97" s="107">
        <v>86168022.100999996</v>
      </c>
      <c r="D97" s="52">
        <f>B97-C97</f>
        <v>14461647.675999999</v>
      </c>
      <c r="E97" s="107">
        <v>1724821189.204</v>
      </c>
      <c r="F97" s="107">
        <v>1977472728.869</v>
      </c>
      <c r="G97" s="68">
        <f>E97-F97</f>
        <v>-252651539.66499996</v>
      </c>
    </row>
    <row r="98" spans="1:7" s="15" customFormat="1" ht="13.5" x14ac:dyDescent="0.2">
      <c r="A98" s="66" t="s">
        <v>88</v>
      </c>
      <c r="B98" s="53">
        <v>110501252.92200001</v>
      </c>
      <c r="C98" s="107">
        <v>84380701.789000005</v>
      </c>
      <c r="D98" s="52">
        <f>B98-C98</f>
        <v>26120551.133000001</v>
      </c>
      <c r="E98" s="107">
        <v>1719112819.72</v>
      </c>
      <c r="F98" s="107">
        <v>1966517512.9089999</v>
      </c>
      <c r="G98" s="68">
        <f>E98-F98</f>
        <v>-247404693.18899989</v>
      </c>
    </row>
    <row r="99" spans="1:7" s="15" customFormat="1" ht="12" x14ac:dyDescent="0.2">
      <c r="A99" s="69" t="s">
        <v>16</v>
      </c>
      <c r="B99" s="52">
        <f>B97-B98</f>
        <v>-9871583.1450000107</v>
      </c>
      <c r="C99" s="52">
        <f>C97-C98</f>
        <v>1787320.3119999915</v>
      </c>
      <c r="D99" s="70"/>
      <c r="E99" s="52">
        <f>E97-E98</f>
        <v>5708369.4839999676</v>
      </c>
      <c r="F99" s="70">
        <f>F97-F98</f>
        <v>10955215.960000038</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932.798417611697</v>
      </c>
      <c r="C111" s="108">
        <v>876.50292550419897</v>
      </c>
      <c r="D111" s="73">
        <f>IFERROR(((B111/C111)-1)*100,IF(B111+C111&lt;&gt;0,100,0))</f>
        <v>6.4227386434694056</v>
      </c>
      <c r="E111" s="72"/>
      <c r="F111" s="109">
        <v>932.798417611697</v>
      </c>
      <c r="G111" s="109">
        <v>923.32928709034002</v>
      </c>
    </row>
    <row r="112" spans="1:7" s="15" customFormat="1" ht="12" x14ac:dyDescent="0.2">
      <c r="A112" s="66" t="s">
        <v>50</v>
      </c>
      <c r="B112" s="109">
        <v>918.66841905548904</v>
      </c>
      <c r="C112" s="108">
        <v>863.99278847854703</v>
      </c>
      <c r="D112" s="73">
        <f>IFERROR(((B112/C112)-1)*100,IF(B112+C112&lt;&gt;0,100,0))</f>
        <v>6.3282508032530327</v>
      </c>
      <c r="E112" s="72"/>
      <c r="F112" s="109">
        <v>918.66841905548904</v>
      </c>
      <c r="G112" s="109">
        <v>909.40466747322398</v>
      </c>
    </row>
    <row r="113" spans="1:7" s="15" customFormat="1" ht="12" x14ac:dyDescent="0.2">
      <c r="A113" s="66" t="s">
        <v>51</v>
      </c>
      <c r="B113" s="109">
        <v>1010.89453192434</v>
      </c>
      <c r="C113" s="108">
        <v>940.11813010125297</v>
      </c>
      <c r="D113" s="73">
        <f>IFERROR(((B113/C113)-1)*100,IF(B113+C113&lt;&gt;0,100,0))</f>
        <v>7.5284583454915621</v>
      </c>
      <c r="E113" s="72"/>
      <c r="F113" s="109">
        <v>1010.89453192434</v>
      </c>
      <c r="G113" s="109">
        <v>999.85309046792895</v>
      </c>
    </row>
    <row r="114" spans="1:7" s="25" customFormat="1" ht="12" x14ac:dyDescent="0.2">
      <c r="A114" s="69" t="s">
        <v>52</v>
      </c>
      <c r="B114" s="73"/>
      <c r="C114" s="72"/>
      <c r="D114" s="74"/>
      <c r="E114" s="72"/>
      <c r="F114" s="58"/>
      <c r="G114" s="58"/>
    </row>
    <row r="115" spans="1:7" s="15" customFormat="1" ht="12" x14ac:dyDescent="0.2">
      <c r="A115" s="66" t="s">
        <v>56</v>
      </c>
      <c r="B115" s="109">
        <v>716.93647604272905</v>
      </c>
      <c r="C115" s="108">
        <v>663.48388823913501</v>
      </c>
      <c r="D115" s="73">
        <f>IFERROR(((B115/C115)-1)*100,IF(B115+C115&lt;&gt;0,100,0))</f>
        <v>8.0563505385873757</v>
      </c>
      <c r="E115" s="72"/>
      <c r="F115" s="109">
        <v>718.23740198870098</v>
      </c>
      <c r="G115" s="109">
        <v>715.52652928714303</v>
      </c>
    </row>
    <row r="116" spans="1:7" s="15" customFormat="1" ht="12" x14ac:dyDescent="0.2">
      <c r="A116" s="66" t="s">
        <v>57</v>
      </c>
      <c r="B116" s="109">
        <v>925.76933425660002</v>
      </c>
      <c r="C116" s="108">
        <v>871.91085163915398</v>
      </c>
      <c r="D116" s="73">
        <f>IFERROR(((B116/C116)-1)*100,IF(B116+C116&lt;&gt;0,100,0))</f>
        <v>6.1770630009013505</v>
      </c>
      <c r="E116" s="72"/>
      <c r="F116" s="109">
        <v>927.43371156477804</v>
      </c>
      <c r="G116" s="109">
        <v>918.98904097304899</v>
      </c>
    </row>
    <row r="117" spans="1:7" s="15" customFormat="1" ht="12" x14ac:dyDescent="0.2">
      <c r="A117" s="66" t="s">
        <v>59</v>
      </c>
      <c r="B117" s="109">
        <v>1068.3440517249601</v>
      </c>
      <c r="C117" s="108">
        <v>999.72601725269396</v>
      </c>
      <c r="D117" s="73">
        <f>IFERROR(((B117/C117)-1)*100,IF(B117+C117&lt;&gt;0,100,0))</f>
        <v>6.8636839782196146</v>
      </c>
      <c r="E117" s="72"/>
      <c r="F117" s="109">
        <v>1068.3440517249601</v>
      </c>
      <c r="G117" s="109">
        <v>1056.5626011208799</v>
      </c>
    </row>
    <row r="118" spans="1:7" s="15" customFormat="1" ht="12" x14ac:dyDescent="0.2">
      <c r="A118" s="66" t="s">
        <v>58</v>
      </c>
      <c r="B118" s="109">
        <v>977.26728054784303</v>
      </c>
      <c r="C118" s="108">
        <v>928.96822323472804</v>
      </c>
      <c r="D118" s="73">
        <f>IFERROR(((B118/C118)-1)*100,IF(B118+C118&lt;&gt;0,100,0))</f>
        <v>5.1992152266451708</v>
      </c>
      <c r="E118" s="72"/>
      <c r="F118" s="109">
        <v>977.26728054784303</v>
      </c>
      <c r="G118" s="109">
        <v>962.91621273978001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620</v>
      </c>
      <c r="C127" s="53">
        <v>283</v>
      </c>
      <c r="D127" s="73">
        <f>IFERROR(((B127/C127)-1)*100,IF(B127+C127&lt;&gt;0,100,0))</f>
        <v>119.08127208480566</v>
      </c>
      <c r="E127" s="53">
        <v>6482</v>
      </c>
      <c r="F127" s="53">
        <v>5554</v>
      </c>
      <c r="G127" s="73">
        <f>IFERROR(((E127/F127)-1)*100,IF(E127+F127&lt;&gt;0,100,0))</f>
        <v>16.708678429960401</v>
      </c>
    </row>
    <row r="128" spans="1:7" s="15" customFormat="1" ht="12" x14ac:dyDescent="0.2">
      <c r="A128" s="66" t="s">
        <v>74</v>
      </c>
      <c r="B128" s="54">
        <v>41</v>
      </c>
      <c r="C128" s="53">
        <v>23</v>
      </c>
      <c r="D128" s="73">
        <f>IFERROR(((B128/C128)-1)*100,IF(B128+C128&lt;&gt;0,100,0))</f>
        <v>78.260869565217376</v>
      </c>
      <c r="E128" s="53">
        <v>151</v>
      </c>
      <c r="F128" s="53">
        <v>145</v>
      </c>
      <c r="G128" s="73">
        <f>IFERROR(((E128/F128)-1)*100,IF(E128+F128&lt;&gt;0,100,0))</f>
        <v>4.1379310344827669</v>
      </c>
    </row>
    <row r="129" spans="1:7" s="25" customFormat="1" ht="12" x14ac:dyDescent="0.2">
      <c r="A129" s="69" t="s">
        <v>34</v>
      </c>
      <c r="B129" s="70">
        <f>SUM(B126:B128)</f>
        <v>661</v>
      </c>
      <c r="C129" s="70">
        <f>SUM(C126:C128)</f>
        <v>306</v>
      </c>
      <c r="D129" s="73">
        <f>IFERROR(((B129/C129)-1)*100,IF(B129+C129&lt;&gt;0,100,0))</f>
        <v>116.01307189542483</v>
      </c>
      <c r="E129" s="70">
        <f>SUM(E126:E128)</f>
        <v>6633</v>
      </c>
      <c r="F129" s="70">
        <f>SUM(F126:F128)</f>
        <v>5705</v>
      </c>
      <c r="G129" s="73">
        <f>IFERROR(((E129/F129)-1)*100,IF(E129+F129&lt;&gt;0,100,0))</f>
        <v>16.266432953549526</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75</v>
      </c>
      <c r="C132" s="53">
        <v>18</v>
      </c>
      <c r="D132" s="73">
        <f>IFERROR(((B132/C132)-1)*100,IF(B132+C132&lt;&gt;0,100,0))</f>
        <v>316.66666666666669</v>
      </c>
      <c r="E132" s="53">
        <v>578</v>
      </c>
      <c r="F132" s="53">
        <v>268</v>
      </c>
      <c r="G132" s="73">
        <f>IFERROR(((E132/F132)-1)*100,IF(E132+F132&lt;&gt;0,100,0))</f>
        <v>115.67164179104479</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75</v>
      </c>
      <c r="C134" s="70">
        <f>SUM(C132:C133)</f>
        <v>18</v>
      </c>
      <c r="D134" s="73">
        <f>IFERROR(((B134/C134)-1)*100,IF(B134+C134&lt;&gt;0,100,0))</f>
        <v>316.66666666666669</v>
      </c>
      <c r="E134" s="70">
        <f>SUM(E132:E133)</f>
        <v>578</v>
      </c>
      <c r="F134" s="70">
        <f>SUM(F132:F133)</f>
        <v>268</v>
      </c>
      <c r="G134" s="73">
        <f>IFERROR(((E134/F134)-1)*100,IF(E134+F134&lt;&gt;0,100,0))</f>
        <v>115.67164179104479</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1000626</v>
      </c>
      <c r="C138" s="53">
        <v>139461</v>
      </c>
      <c r="D138" s="73">
        <f>IFERROR(((B138/C138)-1)*100,IF(B138+C138&lt;&gt;0,100,0))</f>
        <v>617.49521371566243</v>
      </c>
      <c r="E138" s="53">
        <v>6339712</v>
      </c>
      <c r="F138" s="53">
        <v>5780354</v>
      </c>
      <c r="G138" s="73">
        <f>IFERROR(((E138/F138)-1)*100,IF(E138+F138&lt;&gt;0,100,0))</f>
        <v>9.6768813813133292</v>
      </c>
    </row>
    <row r="139" spans="1:7" s="15" customFormat="1" ht="12" x14ac:dyDescent="0.2">
      <c r="A139" s="66" t="s">
        <v>74</v>
      </c>
      <c r="B139" s="54">
        <v>1350</v>
      </c>
      <c r="C139" s="53">
        <v>257</v>
      </c>
      <c r="D139" s="73">
        <f>IFERROR(((B139/C139)-1)*100,IF(B139+C139&lt;&gt;0,100,0))</f>
        <v>425.2918287937743</v>
      </c>
      <c r="E139" s="53">
        <v>6277</v>
      </c>
      <c r="F139" s="53">
        <v>7090</v>
      </c>
      <c r="G139" s="73">
        <f>IFERROR(((E139/F139)-1)*100,IF(E139+F139&lt;&gt;0,100,0))</f>
        <v>-11.466854724964737</v>
      </c>
    </row>
    <row r="140" spans="1:7" s="15" customFormat="1" ht="12" x14ac:dyDescent="0.2">
      <c r="A140" s="69" t="s">
        <v>34</v>
      </c>
      <c r="B140" s="70">
        <f>SUM(B137:B139)</f>
        <v>1001976</v>
      </c>
      <c r="C140" s="70">
        <f>SUM(C137:C139)</f>
        <v>139718</v>
      </c>
      <c r="D140" s="73">
        <f>IFERROR(((B140/C140)-1)*100,IF(B140+C140&lt;&gt;0,100,0))</f>
        <v>617.14167108031893</v>
      </c>
      <c r="E140" s="70">
        <f>SUM(E137:E139)</f>
        <v>6345989</v>
      </c>
      <c r="F140" s="70">
        <f>SUM(F137:F139)</f>
        <v>5788274</v>
      </c>
      <c r="G140" s="73">
        <f>IFERROR(((E140/F140)-1)*100,IF(E140+F140&lt;&gt;0,100,0))</f>
        <v>9.6352556910747502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57300</v>
      </c>
      <c r="C143" s="53">
        <v>12500</v>
      </c>
      <c r="D143" s="73">
        <f>IFERROR(((B143/C143)-1)*100,)</f>
        <v>358.4</v>
      </c>
      <c r="E143" s="53">
        <v>416580</v>
      </c>
      <c r="F143" s="53">
        <v>129901</v>
      </c>
      <c r="G143" s="73">
        <f>IFERROR(((E143/F143)-1)*100,)</f>
        <v>220.69037189859969</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57300</v>
      </c>
      <c r="C145" s="70">
        <f>SUM(C143:C144)</f>
        <v>12500</v>
      </c>
      <c r="D145" s="73">
        <f>IFERROR(((B145/C145)-1)*100,)</f>
        <v>358.4</v>
      </c>
      <c r="E145" s="70">
        <f>SUM(E143:E144)</f>
        <v>416580</v>
      </c>
      <c r="F145" s="70">
        <f>SUM(F143:F144)</f>
        <v>129901</v>
      </c>
      <c r="G145" s="73">
        <f>IFERROR(((E145/F145)-1)*100,)</f>
        <v>220.69037189859969</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84824935.92419</v>
      </c>
      <c r="C149" s="53">
        <v>12255349.5288</v>
      </c>
      <c r="D149" s="73">
        <f>IFERROR(((B149/C149)-1)*100,IF(B149+C149&lt;&gt;0,100,0))</f>
        <v>592.14619888932498</v>
      </c>
      <c r="E149" s="53">
        <v>541472365.71686995</v>
      </c>
      <c r="F149" s="53">
        <v>508400237.42671001</v>
      </c>
      <c r="G149" s="73">
        <f>IFERROR(((E149/F149)-1)*100,IF(E149+F149&lt;&gt;0,100,0))</f>
        <v>6.5051362795493395</v>
      </c>
    </row>
    <row r="150" spans="1:7" x14ac:dyDescent="0.2">
      <c r="A150" s="66" t="s">
        <v>74</v>
      </c>
      <c r="B150" s="54">
        <v>10130688.890000001</v>
      </c>
      <c r="C150" s="53">
        <v>2039209.74</v>
      </c>
      <c r="D150" s="73">
        <f>IFERROR(((B150/C150)-1)*100,IF(B150+C150&lt;&gt;0,100,0))</f>
        <v>396.79484612504848</v>
      </c>
      <c r="E150" s="53">
        <v>44467710.979999997</v>
      </c>
      <c r="F150" s="53">
        <v>46825395.600000001</v>
      </c>
      <c r="G150" s="73">
        <f>IFERROR(((E150/F150)-1)*100,IF(E150+F150&lt;&gt;0,100,0))</f>
        <v>-5.0350554219343424</v>
      </c>
    </row>
    <row r="151" spans="1:7" s="15" customFormat="1" ht="12" x14ac:dyDescent="0.2">
      <c r="A151" s="69" t="s">
        <v>34</v>
      </c>
      <c r="B151" s="70">
        <f>SUM(B148:B150)</f>
        <v>94955624.81419</v>
      </c>
      <c r="C151" s="70">
        <f>SUM(C148:C150)</f>
        <v>14294559.2688</v>
      </c>
      <c r="D151" s="73">
        <f>IFERROR(((B151/C151)-1)*100,IF(B151+C151&lt;&gt;0,100,0))</f>
        <v>564.27808670844979</v>
      </c>
      <c r="E151" s="70">
        <f>SUM(E148:E150)</f>
        <v>585940076.69686997</v>
      </c>
      <c r="F151" s="70">
        <f>SUM(F148:F150)</f>
        <v>555244711.78420997</v>
      </c>
      <c r="G151" s="73">
        <f>IFERROR(((E151/F151)-1)*100,IF(E151+F151&lt;&gt;0,100,0))</f>
        <v>5.5282588489720563</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146421.75</v>
      </c>
      <c r="C154" s="53">
        <v>8137.0050000000001</v>
      </c>
      <c r="D154" s="73">
        <f>IFERROR(((B154/C154)-1)*100,IF(B154+C154&lt;&gt;0,100,0))</f>
        <v>1699.455082060291</v>
      </c>
      <c r="E154" s="53">
        <v>449016.592</v>
      </c>
      <c r="F154" s="53">
        <v>218677.06049999999</v>
      </c>
      <c r="G154" s="73">
        <f>IFERROR(((E154/F154)-1)*100,IF(E154+F154&lt;&gt;0,100,0))</f>
        <v>105.33319360217028</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146421.75</v>
      </c>
      <c r="C156" s="70">
        <f>SUM(C154:C155)</f>
        <v>8137.0050000000001</v>
      </c>
      <c r="D156" s="73">
        <f>IFERROR(((B156/C156)-1)*100,IF(B156+C156&lt;&gt;0,100,0))</f>
        <v>1699.455082060291</v>
      </c>
      <c r="E156" s="70">
        <f>SUM(E154:E155)</f>
        <v>449016.592</v>
      </c>
      <c r="F156" s="70">
        <f>SUM(F154:F155)</f>
        <v>218677.06049999999</v>
      </c>
      <c r="G156" s="73">
        <f>IFERROR(((E156/F156)-1)*100,IF(E156+F156&lt;&gt;0,100,0))</f>
        <v>105.33319360217028</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2040155</v>
      </c>
      <c r="C160" s="53">
        <v>1566458</v>
      </c>
      <c r="D160" s="73">
        <f>IFERROR(((B160/C160)-1)*100,IF(B160+C160&lt;&gt;0,100,0))</f>
        <v>30.240006434899634</v>
      </c>
      <c r="E160" s="65"/>
      <c r="F160" s="65"/>
      <c r="G160" s="52"/>
    </row>
    <row r="161" spans="1:7" s="15" customFormat="1" ht="12" x14ac:dyDescent="0.2">
      <c r="A161" s="66" t="s">
        <v>74</v>
      </c>
      <c r="B161" s="54">
        <v>1462</v>
      </c>
      <c r="C161" s="53">
        <v>1960</v>
      </c>
      <c r="D161" s="73">
        <f>IFERROR(((B161/C161)-1)*100,IF(B161+C161&lt;&gt;0,100,0))</f>
        <v>-25.408163265306129</v>
      </c>
      <c r="E161" s="65"/>
      <c r="F161" s="65"/>
      <c r="G161" s="52"/>
    </row>
    <row r="162" spans="1:7" s="25" customFormat="1" ht="12" x14ac:dyDescent="0.2">
      <c r="A162" s="69" t="s">
        <v>34</v>
      </c>
      <c r="B162" s="70">
        <f>SUM(B159:B161)</f>
        <v>2041617</v>
      </c>
      <c r="C162" s="70">
        <f>SUM(C159:C161)</f>
        <v>1568418</v>
      </c>
      <c r="D162" s="73">
        <f>IFERROR(((B162/C162)-1)*100,IF(B162+C162&lt;&gt;0,100,0))</f>
        <v>30.170464761307247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236669</v>
      </c>
      <c r="C165" s="53">
        <v>130277</v>
      </c>
      <c r="D165" s="73">
        <f>IFERROR(((B165/C165)-1)*100,IF(B165+C165&lt;&gt;0,100,0))</f>
        <v>81.665988624239134</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236669</v>
      </c>
      <c r="C167" s="70">
        <f>SUM(C165:C166)</f>
        <v>130277</v>
      </c>
      <c r="D167" s="73">
        <f>IFERROR(((B167/C167)-1)*100,IF(B167+C167&lt;&gt;0,100,0))</f>
        <v>81.665988624239134</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33940</v>
      </c>
      <c r="C175" s="88">
        <v>19144</v>
      </c>
      <c r="D175" s="73">
        <f>IFERROR(((B175/C175)-1)*100,IF(B175+C175&lt;&gt;0,100,0))</f>
        <v>77.287923109068117</v>
      </c>
      <c r="E175" s="88">
        <v>530426</v>
      </c>
      <c r="F175" s="88">
        <v>374168</v>
      </c>
      <c r="G175" s="73">
        <f>IFERROR(((E175/F175)-1)*100,IF(E175+F175&lt;&gt;0,100,0))</f>
        <v>41.761454747599998</v>
      </c>
    </row>
    <row r="176" spans="1:7" x14ac:dyDescent="0.2">
      <c r="A176" s="66" t="s">
        <v>32</v>
      </c>
      <c r="B176" s="87">
        <v>154584</v>
      </c>
      <c r="C176" s="88">
        <v>179228</v>
      </c>
      <c r="D176" s="73">
        <f t="shared" ref="D176:D178" si="5">IFERROR(((B176/C176)-1)*100,IF(B176+C176&lt;&gt;0,100,0))</f>
        <v>-13.750083692280224</v>
      </c>
      <c r="E176" s="88">
        <v>2321312</v>
      </c>
      <c r="F176" s="88">
        <v>2004088</v>
      </c>
      <c r="G176" s="73">
        <f>IFERROR(((E176/F176)-1)*100,IF(E176+F176&lt;&gt;0,100,0))</f>
        <v>15.828845839104865</v>
      </c>
    </row>
    <row r="177" spans="1:7" x14ac:dyDescent="0.2">
      <c r="A177" s="66" t="s">
        <v>91</v>
      </c>
      <c r="B177" s="87">
        <v>67022559.668109998</v>
      </c>
      <c r="C177" s="88">
        <v>69320185.105761006</v>
      </c>
      <c r="D177" s="73">
        <f t="shared" si="5"/>
        <v>-3.3145113997395503</v>
      </c>
      <c r="E177" s="88">
        <v>977218018.06822002</v>
      </c>
      <c r="F177" s="88">
        <v>834830454.82179701</v>
      </c>
      <c r="G177" s="73">
        <f>IFERROR(((E177/F177)-1)*100,IF(E177+F177&lt;&gt;0,100,0))</f>
        <v>17.055865945477166</v>
      </c>
    </row>
    <row r="178" spans="1:7" x14ac:dyDescent="0.2">
      <c r="A178" s="66" t="s">
        <v>92</v>
      </c>
      <c r="B178" s="87">
        <v>209484</v>
      </c>
      <c r="C178" s="88">
        <v>218536</v>
      </c>
      <c r="D178" s="73">
        <f t="shared" si="5"/>
        <v>-4.1421093092213646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738</v>
      </c>
      <c r="C181" s="88">
        <v>610</v>
      </c>
      <c r="D181" s="73">
        <f t="shared" ref="D181:D184" si="6">IFERROR(((B181/C181)-1)*100,IF(B181+C181&lt;&gt;0,100,0))</f>
        <v>20.983606557377055</v>
      </c>
      <c r="E181" s="88">
        <v>17716</v>
      </c>
      <c r="F181" s="88">
        <v>10226</v>
      </c>
      <c r="G181" s="73">
        <f t="shared" ref="G181" si="7">IFERROR(((E181/F181)-1)*100,IF(E181+F181&lt;&gt;0,100,0))</f>
        <v>73.244670447877965</v>
      </c>
    </row>
    <row r="182" spans="1:7" x14ac:dyDescent="0.2">
      <c r="A182" s="66" t="s">
        <v>32</v>
      </c>
      <c r="B182" s="87">
        <v>9810</v>
      </c>
      <c r="C182" s="88">
        <v>7612</v>
      </c>
      <c r="D182" s="73">
        <f t="shared" si="6"/>
        <v>28.875459800315294</v>
      </c>
      <c r="E182" s="88">
        <v>190204</v>
      </c>
      <c r="F182" s="88">
        <v>118904</v>
      </c>
      <c r="G182" s="73">
        <f t="shared" ref="G182" si="8">IFERROR(((E182/F182)-1)*100,IF(E182+F182&lt;&gt;0,100,0))</f>
        <v>59.96434098095942</v>
      </c>
    </row>
    <row r="183" spans="1:7" x14ac:dyDescent="0.2">
      <c r="A183" s="66" t="s">
        <v>91</v>
      </c>
      <c r="B183" s="87">
        <v>200127.90635999999</v>
      </c>
      <c r="C183" s="88">
        <v>122834.70436</v>
      </c>
      <c r="D183" s="73">
        <f t="shared" si="6"/>
        <v>62.924563870379458</v>
      </c>
      <c r="E183" s="88">
        <v>4373072.3246799996</v>
      </c>
      <c r="F183" s="88">
        <v>1356219.7711199999</v>
      </c>
      <c r="G183" s="73">
        <f t="shared" ref="G183" si="9">IFERROR(((E183/F183)-1)*100,IF(E183+F183&lt;&gt;0,100,0))</f>
        <v>222.44569927399067</v>
      </c>
    </row>
    <row r="184" spans="1:7" x14ac:dyDescent="0.2">
      <c r="A184" s="66" t="s">
        <v>92</v>
      </c>
      <c r="B184" s="87">
        <v>84888</v>
      </c>
      <c r="C184" s="88">
        <v>64656</v>
      </c>
      <c r="D184" s="73">
        <f t="shared" si="6"/>
        <v>31.29175946547884</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2024-04-29T10:41:21Z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