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87A39591-F471-4AEF-94C8-071E3EF95D03}" xr6:coauthVersionLast="47" xr6:coauthVersionMax="47" xr10:uidLastSave="{00000000-0000-0000-0000-000000000000}"/>
  <bookViews>
    <workbookView xWindow="6045" yWindow="6705" windowWidth="13155" windowHeight="466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<sst xmlns="http://schemas.openxmlformats.org/spreadsheetml/2006/main" count="265" uniqueCount="100">
  <si>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</si>
  <si>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</si>
  <si>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</si>
  <si>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</si>
  <si>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</si>
  <si>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</si>
  <si>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</si>
  <si>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</si>
  <si>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</si>
  <si>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</si>
  <si>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</si>
  <si>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</si>
  <si>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</si>
  <si>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</si>
  <si>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</si>
  <si>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</si>
  <si>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</si>
  <si>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</si>
  <si>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</si>
  <si>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</si>
  <si>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</si>
  <si>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</si>
  <si>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</si>
  <si>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</si>
  <si>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</si>
  <si>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</si>
  <si>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</si>
  <si>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</si>
  <si>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</si>
  <si>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</si>
  <si>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</si>
  <si>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</si>
  <si>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</si>
  <si>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</si>
  <si>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</si>
  <si>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</si>
  <si>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</si>
  <si>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</si>
  <si>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</si>
  <si>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</si>
  <si>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</si>
  <si>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</si>
  <si>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</si>
  <si>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</si>
  <si>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</si>
  <si>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</si>
  <si>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</si>
  <si>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</si>
  <si>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</si>
  <si>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</si>
  <si>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</si>
  <si>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</si>
  <si>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</si>
  <si>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</si>
  <si>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</si>
  <si>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</si>
  <si>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</si>
  <si>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</si>
  <si>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</si>
  <si>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</si>
  <si>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</si>
  <si>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</si>
  <si>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</si>
  <si>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</si>
  <si>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</si>
  <si>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</si>
  <si>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</si>
  <si>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</si>
  <si>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</si>
  <si>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</si>
  <si>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</si>
  <si>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</si>
  <si>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</si>
  <si>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</si>
  <si>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</si>
  <si>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</si>
  <si>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</si>
  <si>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</si>
  <si>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</si>
  <si>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</si>
  <si>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</si>
  <si>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</si>
  <si>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</si>
  <si>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</si>
  <si>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</si>
  <si>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</si>
  <si>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</si>
  <si>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</si>
  <si>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</si>
  <si>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</si>
  <si>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</si>
  <si>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</si>
  <si>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</si>
  <si>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</si>
  <si>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</si>
  <si>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</si>
  <si>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</si>
  <si>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10 May 2024</t>
  </si>
  <si>
    <t>10.05.2024</t>
  </si>
  <si>
    <t>12.05.2023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</si>
</sst>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1563918</v>
      </c>
      <c r="C11" s="54">
        <v>1900231</v>
      </c>
      <c r="D11" s="73">
        <f>IFERROR(((B11/C11)-1)*100,IF(B11+C11&lt;&gt;0,100,0))</f>
        <v>-17.698532441582103</v>
      </c>
      <c r="E11" s="54">
        <v>30234813</v>
      </c>
      <c r="F11" s="54">
        <v>27775030</v>
      </c>
      <c r="G11" s="73">
        <f>IFERROR(((E11/F11)-1)*100,IF(E11+F11&lt;&gt;0,100,0))</f>
        <v>8.8560948449020636</v>
      </c>
    </row>
    <row r="12" spans="1:7" s="15" customFormat="1" ht="12" x14ac:dyDescent="0.2">
      <c r="A12" s="51" t="s">
        <v>9</v>
      </c>
      <c r="B12" s="54">
        <v>1244363.6629999999</v>
      </c>
      <c r="C12" s="54">
        <v>1841573.2960000001</v>
      </c>
      <c r="D12" s="73">
        <f>IFERROR(((B12/C12)-1)*100,IF(B12+C12&lt;&gt;0,100,0))</f>
        <v>-32.42931651415519</v>
      </c>
      <c r="E12" s="54">
        <v>24842692.465999998</v>
      </c>
      <c r="F12" s="54">
        <v>28635271.114</v>
      </c>
      <c r="G12" s="73">
        <f>IFERROR(((E12/F12)-1)*100,IF(E12+F12&lt;&gt;0,100,0))</f>
        <v>-13.244430733347523</v>
      </c>
    </row>
    <row r="13" spans="1:7" s="15" customFormat="1" ht="12" x14ac:dyDescent="0.2">
      <c r="A13" s="51" t="s">
        <v>10</v>
      </c>
      <c r="B13" s="54">
        <v>88943628.848717093</v>
      </c>
      <c r="C13" s="54">
        <v>120816496.299454</v>
      </c>
      <c r="D13" s="73">
        <f>IFERROR(((B13/C13)-1)*100,IF(B13+C13&lt;&gt;0,100,0))</f>
        <v>-26.381221461461092</v>
      </c>
      <c r="E13" s="54">
        <v>1725706036.41817</v>
      </c>
      <c r="F13" s="54">
        <v>2062808569.1404099</v>
      </c>
      <c r="G13" s="73">
        <f>IFERROR(((E13/F13)-1)*100,IF(E13+F13&lt;&gt;0,100,0))</f>
        <v>-16.341920319960344</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390</v>
      </c>
      <c r="C16" s="54">
        <v>537</v>
      </c>
      <c r="D16" s="73">
        <f>IFERROR(((B16/C16)-1)*100,IF(B16+C16&lt;&gt;0,100,0))</f>
        <v>-27.374301675977652</v>
      </c>
      <c r="E16" s="54">
        <v>7980</v>
      </c>
      <c r="F16" s="54">
        <v>7185</v>
      </c>
      <c r="G16" s="73">
        <f>IFERROR(((E16/F16)-1)*100,IF(E16+F16&lt;&gt;0,100,0))</f>
        <v>11.064718162839249</v>
      </c>
    </row>
    <row r="17" spans="1:7" s="15" customFormat="1" ht="12" x14ac:dyDescent="0.2">
      <c r="A17" s="51" t="s">
        <v>9</v>
      </c>
      <c r="B17" s="54">
        <v>144250.375</v>
      </c>
      <c r="C17" s="54">
        <v>119187.194</v>
      </c>
      <c r="D17" s="73">
        <f>IFERROR(((B17/C17)-1)*100,IF(B17+C17&lt;&gt;0,100,0))</f>
        <v>21.028417700646585</v>
      </c>
      <c r="E17" s="54">
        <v>3710388.5010000002</v>
      </c>
      <c r="F17" s="54">
        <v>3280393.6639999999</v>
      </c>
      <c r="G17" s="73">
        <f>IFERROR(((E17/F17)-1)*100,IF(E17+F17&lt;&gt;0,100,0))</f>
        <v>13.108025470201623</v>
      </c>
    </row>
    <row r="18" spans="1:7" s="15" customFormat="1" ht="12" x14ac:dyDescent="0.2">
      <c r="A18" s="51" t="s">
        <v>10</v>
      </c>
      <c r="B18" s="54">
        <v>7278650.8520621499</v>
      </c>
      <c r="C18" s="54">
        <v>9054533.2737344</v>
      </c>
      <c r="D18" s="73">
        <f>IFERROR(((B18/C18)-1)*100,IF(B18+C18&lt;&gt;0,100,0))</f>
        <v>-19.613185660532839</v>
      </c>
      <c r="E18" s="54">
        <v>196820787.58783501</v>
      </c>
      <c r="F18" s="54">
        <v>187777977.086353</v>
      </c>
      <c r="G18" s="73">
        <f>IFERROR(((E18/F18)-1)*100,IF(E18+F18&lt;&gt;0,100,0))</f>
        <v>4.8156927887893497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12911189.84406</v>
      </c>
      <c r="C24" s="53">
        <v>15489837.572860001</v>
      </c>
      <c r="D24" s="52">
        <f>B24-C24</f>
        <v>-2578647.7288000006</v>
      </c>
      <c r="E24" s="54">
        <v>254028828.89151001</v>
      </c>
      <c r="F24" s="54">
        <v>290327216.86299002</v>
      </c>
      <c r="G24" s="52">
        <f>E24-F24</f>
        <v>-36298387.971480012</v>
      </c>
    </row>
    <row r="25" spans="1:7" s="15" customFormat="1" ht="12" x14ac:dyDescent="0.2">
      <c r="A25" s="55" t="s">
        <v>15</v>
      </c>
      <c r="B25" s="53">
        <v>17517101.71923</v>
      </c>
      <c r="C25" s="53">
        <v>16697992.49897</v>
      </c>
      <c r="D25" s="52">
        <f>B25-C25</f>
        <v>819109.22025999986</v>
      </c>
      <c r="E25" s="54">
        <v>303203532.10964</v>
      </c>
      <c r="F25" s="54">
        <v>314497739.84562999</v>
      </c>
      <c r="G25" s="52">
        <f>E25-F25</f>
        <v>-11294207.735989988</v>
      </c>
    </row>
    <row r="26" spans="1:7" s="25" customFormat="1" ht="12" x14ac:dyDescent="0.2">
      <c r="A26" s="56" t="s">
        <v>16</v>
      </c>
      <c r="B26" s="57">
        <f>B24-B25</f>
        <v>-4605911.8751699999</v>
      </c>
      <c r="C26" s="57">
        <f>C24-C25</f>
        <v>-1208154.9261099994</v>
      </c>
      <c r="D26" s="57"/>
      <c r="E26" s="57">
        <f>E24-E25</f>
        <v>-49174703.218129992</v>
      </c>
      <c r="F26" s="57">
        <f>F24-F25</f>
        <v>-24170522.982639968</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78464.224447369998</v>
      </c>
      <c r="C33" s="104">
        <v>78330.204831209994</v>
      </c>
      <c r="D33" s="73">
        <f t="shared" ref="D33:D42" si="0">IFERROR(((B33/C33)-1)*100,IF(B33+C33&lt;&gt;0,100,0))</f>
        <v>0.17109570496949278</v>
      </c>
      <c r="E33" s="51"/>
      <c r="F33" s="104">
        <v>78777.73</v>
      </c>
      <c r="G33" s="104">
        <v>76428.33</v>
      </c>
    </row>
    <row r="34" spans="1:7" s="15" customFormat="1" ht="12" x14ac:dyDescent="0.2">
      <c r="A34" s="51" t="s">
        <v>23</v>
      </c>
      <c r="B34" s="104">
        <v>80035.226124089997</v>
      </c>
      <c r="C34" s="104">
        <v>75598.504301239998</v>
      </c>
      <c r="D34" s="73">
        <f t="shared" si="0"/>
        <v>5.8687957703115856</v>
      </c>
      <c r="E34" s="51"/>
      <c r="F34" s="104">
        <v>80386.41</v>
      </c>
      <c r="G34" s="104">
        <v>77623.92</v>
      </c>
    </row>
    <row r="35" spans="1:7" s="15" customFormat="1" ht="12" x14ac:dyDescent="0.2">
      <c r="A35" s="51" t="s">
        <v>24</v>
      </c>
      <c r="B35" s="104">
        <v>73054.317046309996</v>
      </c>
      <c r="C35" s="104">
        <v>67028.997199200006</v>
      </c>
      <c r="D35" s="73">
        <f t="shared" si="0"/>
        <v>8.9891242579739803</v>
      </c>
      <c r="E35" s="51"/>
      <c r="F35" s="104">
        <v>73087.77</v>
      </c>
      <c r="G35" s="104">
        <v>71264.570000000007</v>
      </c>
    </row>
    <row r="36" spans="1:7" s="15" customFormat="1" ht="12" x14ac:dyDescent="0.2">
      <c r="A36" s="51" t="s">
        <v>25</v>
      </c>
      <c r="B36" s="104">
        <v>72180.817965449998</v>
      </c>
      <c r="C36" s="104">
        <v>72961.357052160005</v>
      </c>
      <c r="D36" s="73">
        <f t="shared" si="0"/>
        <v>-1.0697979289941095</v>
      </c>
      <c r="E36" s="51"/>
      <c r="F36" s="104">
        <v>72529.67</v>
      </c>
      <c r="G36" s="104">
        <v>70299.7</v>
      </c>
    </row>
    <row r="37" spans="1:7" s="15" customFormat="1" ht="12" x14ac:dyDescent="0.2">
      <c r="A37" s="51" t="s">
        <v>79</v>
      </c>
      <c r="B37" s="104">
        <v>63449.734525860003</v>
      </c>
      <c r="C37" s="104">
        <v>69836.91027393</v>
      </c>
      <c r="D37" s="73">
        <f t="shared" si="0"/>
        <v>-9.1458452600734823</v>
      </c>
      <c r="E37" s="51"/>
      <c r="F37" s="104">
        <v>63944.77</v>
      </c>
      <c r="G37" s="104">
        <v>60244.49</v>
      </c>
    </row>
    <row r="38" spans="1:7" s="15" customFormat="1" ht="12" x14ac:dyDescent="0.2">
      <c r="A38" s="51" t="s">
        <v>26</v>
      </c>
      <c r="B38" s="104">
        <v>108579.24364612999</v>
      </c>
      <c r="C38" s="104">
        <v>108036.02290835</v>
      </c>
      <c r="D38" s="73">
        <f t="shared" si="0"/>
        <v>0.50281445313922202</v>
      </c>
      <c r="E38" s="51"/>
      <c r="F38" s="104">
        <v>109061.25</v>
      </c>
      <c r="G38" s="104">
        <v>106955.4</v>
      </c>
    </row>
    <row r="39" spans="1:7" s="15" customFormat="1" ht="12" x14ac:dyDescent="0.2">
      <c r="A39" s="51" t="s">
        <v>27</v>
      </c>
      <c r="B39" s="104">
        <v>16954.839962409998</v>
      </c>
      <c r="C39" s="104">
        <v>14941.280558709999</v>
      </c>
      <c r="D39" s="73">
        <f t="shared" si="0"/>
        <v>13.476484801874623</v>
      </c>
      <c r="E39" s="51"/>
      <c r="F39" s="104">
        <v>17022.29</v>
      </c>
      <c r="G39" s="104">
        <v>16554.21</v>
      </c>
    </row>
    <row r="40" spans="1:7" s="15" customFormat="1" ht="12" x14ac:dyDescent="0.2">
      <c r="A40" s="51" t="s">
        <v>28</v>
      </c>
      <c r="B40" s="104">
        <v>105848.35240287</v>
      </c>
      <c r="C40" s="104">
        <v>102307.81923702999</v>
      </c>
      <c r="D40" s="73">
        <f t="shared" si="0"/>
        <v>3.4606672219619883</v>
      </c>
      <c r="E40" s="51"/>
      <c r="F40" s="104">
        <v>106301.71</v>
      </c>
      <c r="G40" s="104">
        <v>104038.77</v>
      </c>
    </row>
    <row r="41" spans="1:7" s="15" customFormat="1" ht="12" x14ac:dyDescent="0.2">
      <c r="A41" s="51" t="s">
        <v>29</v>
      </c>
      <c r="B41" s="59"/>
      <c r="C41" s="59"/>
      <c r="D41" s="73">
        <f t="shared" si="0"/>
        <v>0</v>
      </c>
      <c r="E41" s="51"/>
      <c r="F41" s="59"/>
      <c r="G41" s="59"/>
    </row>
    <row r="42" spans="1:7" s="15" customFormat="1" ht="12" x14ac:dyDescent="0.2">
      <c r="A42" s="51" t="s">
        <v>78</v>
      </c>
      <c r="B42" s="104">
        <v>684.75356207000004</v>
      </c>
      <c r="C42" s="104">
        <v>770.68383081000002</v>
      </c>
      <c r="D42" s="73">
        <f t="shared" si="0"/>
        <v>-11.149873048418058</v>
      </c>
      <c r="E42" s="51"/>
      <c r="F42" s="104">
        <v>701.88</v>
      </c>
      <c r="G42" s="104">
        <v>680.82</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18967.633771262899</v>
      </c>
      <c r="D48" s="59"/>
      <c r="E48" s="105">
        <v>22347.333177780602</v>
      </c>
      <c r="F48" s="59"/>
      <c r="G48" s="73">
        <f>IFERROR(((C48/E48)-1)*100,IF(C48+E48&lt;&gt;0,100,0))</f>
        <v>-15.123502118266419</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1421</v>
      </c>
      <c r="D54" s="62"/>
      <c r="E54" s="106">
        <v>448942</v>
      </c>
      <c r="F54" s="106">
        <v>39260217.689999998</v>
      </c>
      <c r="G54" s="106">
        <v>7794658.2719999999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5859</v>
      </c>
      <c r="C68" s="53">
        <v>8926</v>
      </c>
      <c r="D68" s="73">
        <f>IFERROR(((B68/C68)-1)*100,IF(B68+C68&lt;&gt;0,100,0))</f>
        <v>-34.360295765180368</v>
      </c>
      <c r="E68" s="53">
        <v>109207</v>
      </c>
      <c r="F68" s="53">
        <v>123062</v>
      </c>
      <c r="G68" s="73">
        <f>IFERROR(((E68/F68)-1)*100,IF(E68+F68&lt;&gt;0,100,0))</f>
        <v>-11.258552599502691</v>
      </c>
    </row>
    <row r="69" spans="1:7" s="15" customFormat="1" ht="12" x14ac:dyDescent="0.2">
      <c r="A69" s="66" t="s">
        <v>54</v>
      </c>
      <c r="B69" s="54">
        <v>245814881.449</v>
      </c>
      <c r="C69" s="53">
        <v>341887173.89300001</v>
      </c>
      <c r="D69" s="73">
        <f>IFERROR(((B69/C69)-1)*100,IF(B69+C69&lt;&gt;0,100,0))</f>
        <v>-28.100583987999393</v>
      </c>
      <c r="E69" s="53">
        <v>4240519249.2129998</v>
      </c>
      <c r="F69" s="53">
        <v>4611929425.2799997</v>
      </c>
      <c r="G69" s="73">
        <f>IFERROR(((E69/F69)-1)*100,IF(E69+F69&lt;&gt;0,100,0))</f>
        <v>-8.0532493413957855</v>
      </c>
    </row>
    <row r="70" spans="1:7" s="15" customFormat="1" ht="12" x14ac:dyDescent="0.2">
      <c r="A70" s="66" t="s">
        <v>55</v>
      </c>
      <c r="B70" s="54">
        <v>213532933.16942</v>
      </c>
      <c r="C70" s="53">
        <v>307067748.43027002</v>
      </c>
      <c r="D70" s="73">
        <f>IFERROR(((B70/C70)-1)*100,IF(B70+C70&lt;&gt;0,100,0))</f>
        <v>-30.460644512163803</v>
      </c>
      <c r="E70" s="53">
        <v>3771386044.6680298</v>
      </c>
      <c r="F70" s="53">
        <v>4230782877.7459402</v>
      </c>
      <c r="G70" s="73">
        <f>IFERROR(((E70/F70)-1)*100,IF(E70+F70&lt;&gt;0,100,0))</f>
        <v>-10.858435574521042</v>
      </c>
    </row>
    <row r="71" spans="1:7" s="15" customFormat="1" ht="12" x14ac:dyDescent="0.2">
      <c r="A71" s="66" t="s">
        <v>93</v>
      </c>
      <c r="B71" s="73">
        <f>IFERROR(B69/B68/1000,)</f>
        <v>41.955091559822499</v>
      </c>
      <c r="C71" s="73">
        <f>IFERROR(C69/C68/1000,)</f>
        <v>38.302394565650907</v>
      </c>
      <c r="D71" s="73">
        <f>IFERROR(((B71/C71)-1)*100,IF(B71+C71&lt;&gt;0,100,0))</f>
        <v>9.5364716373301803</v>
      </c>
      <c r="E71" s="73">
        <f>IFERROR(E69/E68/1000,)</f>
        <v>38.830104747983185</v>
      </c>
      <c r="F71" s="73">
        <f>IFERROR(F69/F68/1000,)</f>
        <v>37.476470602460545</v>
      </c>
      <c r="G71" s="73">
        <f>IFERROR(((E71/F71)-1)*100,IF(E71+F71&lt;&gt;0,100,0))</f>
        <v>3.6119573795558191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2604</v>
      </c>
      <c r="C74" s="53">
        <v>3302</v>
      </c>
      <c r="D74" s="73">
        <f>IFERROR(((B74/C74)-1)*100,IF(B74+C74&lt;&gt;0,100,0))</f>
        <v>-21.138703815869174</v>
      </c>
      <c r="E74" s="53">
        <v>48371</v>
      </c>
      <c r="F74" s="53">
        <v>50736</v>
      </c>
      <c r="G74" s="73">
        <f>IFERROR(((E74/F74)-1)*100,IF(E74+F74&lt;&gt;0,100,0))</f>
        <v>-4.6613844213181928</v>
      </c>
    </row>
    <row r="75" spans="1:7" s="15" customFormat="1" ht="12" x14ac:dyDescent="0.2">
      <c r="A75" s="66" t="s">
        <v>54</v>
      </c>
      <c r="B75" s="54">
        <v>619834725.06200004</v>
      </c>
      <c r="C75" s="53">
        <v>667470500.37399995</v>
      </c>
      <c r="D75" s="73">
        <f>IFERROR(((B75/C75)-1)*100,IF(B75+C75&lt;&gt;0,100,0))</f>
        <v>-7.136761143048032</v>
      </c>
      <c r="E75" s="53">
        <v>11832756220.084</v>
      </c>
      <c r="F75" s="53">
        <v>10959475566.934</v>
      </c>
      <c r="G75" s="73">
        <f>IFERROR(((E75/F75)-1)*100,IF(E75+F75&lt;&gt;0,100,0))</f>
        <v>7.9682704506846003</v>
      </c>
    </row>
    <row r="76" spans="1:7" s="15" customFormat="1" ht="12" x14ac:dyDescent="0.2">
      <c r="A76" s="66" t="s">
        <v>55</v>
      </c>
      <c r="B76" s="54">
        <v>565152418.43774998</v>
      </c>
      <c r="C76" s="53">
        <v>604636675.78436995</v>
      </c>
      <c r="D76" s="73">
        <f>IFERROR(((B76/C76)-1)*100,IF(B76+C76&lt;&gt;0,100,0))</f>
        <v>-6.5302451749885471</v>
      </c>
      <c r="E76" s="53">
        <v>10385341598.9879</v>
      </c>
      <c r="F76" s="53">
        <v>10207451059.6462</v>
      </c>
      <c r="G76" s="73">
        <f>IFERROR(((E76/F76)-1)*100,IF(E76+F76&lt;&gt;0,100,0))</f>
        <v>1.7427518221955207</v>
      </c>
    </row>
    <row r="77" spans="1:7" s="15" customFormat="1" ht="12" x14ac:dyDescent="0.2">
      <c r="A77" s="66" t="s">
        <v>93</v>
      </c>
      <c r="B77" s="73">
        <f>IFERROR(B75/B74/1000,)</f>
        <v>238.03176845698925</v>
      </c>
      <c r="C77" s="73">
        <f>IFERROR(C75/C74/1000,)</f>
        <v>202.14127812658992</v>
      </c>
      <c r="D77" s="73">
        <f>IFERROR(((B77/C77)-1)*100,IF(B77+C77&lt;&gt;0,100,0))</f>
        <v>17.755151576672578</v>
      </c>
      <c r="E77" s="73">
        <f>IFERROR(E75/E74/1000,)</f>
        <v>244.62500713410927</v>
      </c>
      <c r="F77" s="73">
        <f>IFERROR(F75/F74/1000,)</f>
        <v>216.00984639967675</v>
      </c>
      <c r="G77" s="73">
        <f>IFERROR(((E77/F77)-1)*100,IF(E77+F77&lt;&gt;0,100,0))</f>
        <v>13.247155725247218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199</v>
      </c>
      <c r="C80" s="53">
        <v>98</v>
      </c>
      <c r="D80" s="73">
        <f>IFERROR(((B80/C80)-1)*100,IF(B80+C80&lt;&gt;0,100,0))</f>
        <v>103.06122448979593</v>
      </c>
      <c r="E80" s="53">
        <v>4173</v>
      </c>
      <c r="F80" s="53">
        <v>3486</v>
      </c>
      <c r="G80" s="73">
        <f>IFERROR(((E80/F80)-1)*100,IF(E80+F80&lt;&gt;0,100,0))</f>
        <v>19.707401032702233</v>
      </c>
    </row>
    <row r="81" spans="1:7" s="15" customFormat="1" ht="12" x14ac:dyDescent="0.2">
      <c r="A81" s="66" t="s">
        <v>54</v>
      </c>
      <c r="B81" s="54">
        <v>34708987.685999997</v>
      </c>
      <c r="C81" s="53">
        <v>18846490.263999999</v>
      </c>
      <c r="D81" s="73">
        <f>IFERROR(((B81/C81)-1)*100,IF(B81+C81&lt;&gt;0,100,0))</f>
        <v>84.166851226936743</v>
      </c>
      <c r="E81" s="53">
        <v>428881949.662</v>
      </c>
      <c r="F81" s="53">
        <v>392021574.18000001</v>
      </c>
      <c r="G81" s="73">
        <f>IFERROR(((E81/F81)-1)*100,IF(E81+F81&lt;&gt;0,100,0))</f>
        <v>9.4026395254142905</v>
      </c>
    </row>
    <row r="82" spans="1:7" s="15" customFormat="1" ht="12" x14ac:dyDescent="0.2">
      <c r="A82" s="66" t="s">
        <v>55</v>
      </c>
      <c r="B82" s="54">
        <v>4044870.6518096901</v>
      </c>
      <c r="C82" s="53">
        <v>-2074671.89028027</v>
      </c>
      <c r="D82" s="73">
        <f>IFERROR(((B82/C82)-1)*100,IF(B82+C82&lt;&gt;0,100,0))</f>
        <v>-294.96435415931063</v>
      </c>
      <c r="E82" s="53">
        <v>105468704.588254</v>
      </c>
      <c r="F82" s="53">
        <v>101438984.991734</v>
      </c>
      <c r="G82" s="73">
        <f>IFERROR(((E82/F82)-1)*100,IF(E82+F82&lt;&gt;0,100,0))</f>
        <v>3.9725551244902402</v>
      </c>
    </row>
    <row r="83" spans="1:7" x14ac:dyDescent="0.2">
      <c r="A83" s="66" t="s">
        <v>93</v>
      </c>
      <c r="B83" s="73">
        <f>IFERROR(B81/B80/1000,)</f>
        <v>174.41702354773867</v>
      </c>
      <c r="C83" s="73">
        <f>IFERROR(C81/C80/1000,)</f>
        <v>192.31112514285715</v>
      </c>
      <c r="D83" s="73">
        <f>IFERROR(((B83/C83)-1)*100,IF(B83+C83&lt;&gt;0,100,0))</f>
        <v>-9.304766732463321</v>
      </c>
      <c r="E83" s="73">
        <f>IFERROR(E81/E80/1000,)</f>
        <v>102.77544923604121</v>
      </c>
      <c r="F83" s="73">
        <f>IFERROR(F81/F80/1000,)</f>
        <v>112.45598800344234</v>
      </c>
      <c r="G83" s="73">
        <f>IFERROR(((E83/F83)-1)*100,IF(E83+F83&lt;&gt;0,100,0))</f>
        <v>-8.6082910650385323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8662</v>
      </c>
      <c r="C86" s="51">
        <f>C68+C74+C80</f>
        <v>12326</v>
      </c>
      <c r="D86" s="73">
        <f>IFERROR(((B86/C86)-1)*100,IF(B86+C86&lt;&gt;0,100,0))</f>
        <v>-29.725782897939311</v>
      </c>
      <c r="E86" s="51">
        <f>E68+E74+E80</f>
        <v>161751</v>
      </c>
      <c r="F86" s="51">
        <f>F68+F74+F80</f>
        <v>177284</v>
      </c>
      <c r="G86" s="73">
        <f>IFERROR(((E86/F86)-1)*100,IF(E86+F86&lt;&gt;0,100,0))</f>
        <v>-8.7616479772568248</v>
      </c>
    </row>
    <row r="87" spans="1:7" s="15" customFormat="1" ht="12" x14ac:dyDescent="0.2">
      <c r="A87" s="66" t="s">
        <v>54</v>
      </c>
      <c r="B87" s="51">
        <f t="shared" ref="B87:C87" si="1">B69+B75+B81</f>
        <v>900358594.19700003</v>
      </c>
      <c r="C87" s="51">
        <f t="shared" si="1"/>
        <v>1028204164.5309999</v>
      </c>
      <c r="D87" s="73">
        <f>IFERROR(((B87/C87)-1)*100,IF(B87+C87&lt;&gt;0,100,0))</f>
        <v>-12.433870114921653</v>
      </c>
      <c r="E87" s="51">
        <f t="shared" ref="E87:F87" si="2">E69+E75+E81</f>
        <v>16502157418.959</v>
      </c>
      <c r="F87" s="51">
        <f t="shared" si="2"/>
        <v>15963426566.394001</v>
      </c>
      <c r="G87" s="73">
        <f>IFERROR(((E87/F87)-1)*100,IF(E87+F87&lt;&gt;0,100,0))</f>
        <v>3.3747820389585348</v>
      </c>
    </row>
    <row r="88" spans="1:7" s="15" customFormat="1" ht="12" x14ac:dyDescent="0.2">
      <c r="A88" s="66" t="s">
        <v>55</v>
      </c>
      <c r="B88" s="51">
        <f t="shared" ref="B88:C88" si="3">B70+B76+B82</f>
        <v>782730222.25897968</v>
      </c>
      <c r="C88" s="51">
        <f t="shared" si="3"/>
        <v>909629752.32435966</v>
      </c>
      <c r="D88" s="73">
        <f>IFERROR(((B88/C88)-1)*100,IF(B88+C88&lt;&gt;0,100,0))</f>
        <v>-13.950679355102015</v>
      </c>
      <c r="E88" s="51">
        <f t="shared" ref="E88:F88" si="4">E70+E76+E82</f>
        <v>14262196348.244184</v>
      </c>
      <c r="F88" s="51">
        <f t="shared" si="4"/>
        <v>14539672922.383873</v>
      </c>
      <c r="G88" s="73">
        <f>IFERROR(((E88/F88)-1)*100,IF(E88+F88&lt;&gt;0,100,0))</f>
        <v>-1.9084100145919547</v>
      </c>
    </row>
    <row r="89" spans="1:7" x14ac:dyDescent="0.2">
      <c r="A89" s="66" t="s">
        <v>94</v>
      </c>
      <c r="B89" s="73">
        <f>IFERROR((B75/B87)*100,IF(B75+B87&lt;&gt;0,100,0))</f>
        <v>68.843095301912456</v>
      </c>
      <c r="C89" s="73">
        <f>IFERROR((C75/C87)*100,IF(C75+C87&lt;&gt;0,100,0))</f>
        <v>64.916144419474975</v>
      </c>
      <c r="D89" s="73">
        <f>IFERROR(((B89/C89)-1)*100,IF(B89+C89&lt;&gt;0,100,0))</f>
        <v>6.0492669698038792</v>
      </c>
      <c r="E89" s="73">
        <f>IFERROR((E75/E87)*100,IF(E75+E87&lt;&gt;0,100,0))</f>
        <v>71.704298533048672</v>
      </c>
      <c r="F89" s="73">
        <f>IFERROR((F75/F87)*100,IF(F75+F87&lt;&gt;0,100,0))</f>
        <v>68.653653533294317</v>
      </c>
      <c r="G89" s="73">
        <f>IFERROR(((E89/F89)-1)*100,IF(E89+F89&lt;&gt;0,100,0))</f>
        <v>4.443528993362178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132282940.758</v>
      </c>
      <c r="C97" s="107">
        <v>124318666.86300001</v>
      </c>
      <c r="D97" s="52">
        <f>B97-C97</f>
        <v>7964273.8949999958</v>
      </c>
      <c r="E97" s="107">
        <v>1938204169.7950001</v>
      </c>
      <c r="F97" s="107">
        <v>2219504632.7690001</v>
      </c>
      <c r="G97" s="68">
        <f>E97-F97</f>
        <v>-281300462.97399998</v>
      </c>
    </row>
    <row r="98" spans="1:7" s="15" customFormat="1" ht="13.5" x14ac:dyDescent="0.2">
      <c r="A98" s="66" t="s">
        <v>88</v>
      </c>
      <c r="B98" s="53">
        <v>88117097.305000007</v>
      </c>
      <c r="C98" s="107">
        <v>130525765.355</v>
      </c>
      <c r="D98" s="52">
        <f>B98-C98</f>
        <v>-42408668.049999997</v>
      </c>
      <c r="E98" s="107">
        <v>1892986571.8770001</v>
      </c>
      <c r="F98" s="107">
        <v>2207937176.348</v>
      </c>
      <c r="G98" s="68">
        <f>E98-F98</f>
        <v>-314950604.47099996</v>
      </c>
    </row>
    <row r="99" spans="1:7" s="15" customFormat="1" ht="12" x14ac:dyDescent="0.2">
      <c r="A99" s="69" t="s">
        <v>16</v>
      </c>
      <c r="B99" s="52">
        <f>B97-B98</f>
        <v>44165843.452999994</v>
      </c>
      <c r="C99" s="52">
        <f>C97-C98</f>
        <v>-6207098.4919999987</v>
      </c>
      <c r="D99" s="70"/>
      <c r="E99" s="52">
        <f>E97-E98</f>
        <v>45217597.917999983</v>
      </c>
      <c r="F99" s="70">
        <f>F97-F98</f>
        <v>11567456.421000004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943.25830803558404</v>
      </c>
      <c r="C111" s="108">
        <v>849.48033981789399</v>
      </c>
      <c r="D111" s="73">
        <f>IFERROR(((B111/C111)-1)*100,IF(B111+C111&lt;&gt;0,100,0))</f>
        <v>11.039451276505542</v>
      </c>
      <c r="E111" s="72"/>
      <c r="F111" s="109">
        <v>945.92213688863001</v>
      </c>
      <c r="G111" s="109">
        <v>941.36504942926899</v>
      </c>
    </row>
    <row r="112" spans="1:7" s="15" customFormat="1" ht="12" x14ac:dyDescent="0.2">
      <c r="A112" s="66" t="s">
        <v>50</v>
      </c>
      <c r="B112" s="109">
        <v>929.165190087567</v>
      </c>
      <c r="C112" s="108">
        <v>837.21221285817205</v>
      </c>
      <c r="D112" s="73">
        <f>IFERROR(((B112/C112)-1)*100,IF(B112+C112&lt;&gt;0,100,0))</f>
        <v>10.983234097299555</v>
      </c>
      <c r="E112" s="72"/>
      <c r="F112" s="109">
        <v>931.73889064104901</v>
      </c>
      <c r="G112" s="109">
        <v>927.212620942115</v>
      </c>
    </row>
    <row r="113" spans="1:7" s="15" customFormat="1" ht="12" x14ac:dyDescent="0.2">
      <c r="A113" s="66" t="s">
        <v>51</v>
      </c>
      <c r="B113" s="109">
        <v>1019.80779852341</v>
      </c>
      <c r="C113" s="108">
        <v>913.14808776156497</v>
      </c>
      <c r="D113" s="73">
        <f>IFERROR(((B113/C113)-1)*100,IF(B113+C113&lt;&gt;0,100,0))</f>
        <v>11.680439590395908</v>
      </c>
      <c r="E113" s="72"/>
      <c r="F113" s="109">
        <v>1023.30926747629</v>
      </c>
      <c r="G113" s="109">
        <v>1018.8422747427099</v>
      </c>
    </row>
    <row r="114" spans="1:7" s="25" customFormat="1" ht="12" x14ac:dyDescent="0.2">
      <c r="A114" s="69" t="s">
        <v>52</v>
      </c>
      <c r="B114" s="73"/>
      <c r="C114" s="72"/>
      <c r="D114" s="74"/>
      <c r="E114" s="72"/>
      <c r="F114" s="58"/>
      <c r="G114" s="58"/>
    </row>
    <row r="115" spans="1:7" s="15" customFormat="1" ht="12" x14ac:dyDescent="0.2">
      <c r="A115" s="66" t="s">
        <v>56</v>
      </c>
      <c r="B115" s="109">
        <v>723.449327933419</v>
      </c>
      <c r="C115" s="108">
        <v>654.12862759901896</v>
      </c>
      <c r="D115" s="73">
        <f>IFERROR(((B115/C115)-1)*100,IF(B115+C115&lt;&gt;0,100,0))</f>
        <v>10.59741118330837</v>
      </c>
      <c r="E115" s="72"/>
      <c r="F115" s="109">
        <v>723.449327933419</v>
      </c>
      <c r="G115" s="109">
        <v>721.96680066353895</v>
      </c>
    </row>
    <row r="116" spans="1:7" s="15" customFormat="1" ht="12" x14ac:dyDescent="0.2">
      <c r="A116" s="66" t="s">
        <v>57</v>
      </c>
      <c r="B116" s="109">
        <v>938.76659280947399</v>
      </c>
      <c r="C116" s="108">
        <v>852.48718512503001</v>
      </c>
      <c r="D116" s="73">
        <f>IFERROR(((B116/C116)-1)*100,IF(B116+C116&lt;&gt;0,100,0))</f>
        <v>10.120903773091893</v>
      </c>
      <c r="E116" s="72"/>
      <c r="F116" s="109">
        <v>939.78754298047602</v>
      </c>
      <c r="G116" s="109">
        <v>935.01330732723602</v>
      </c>
    </row>
    <row r="117" spans="1:7" s="15" customFormat="1" ht="12" x14ac:dyDescent="0.2">
      <c r="A117" s="66" t="s">
        <v>59</v>
      </c>
      <c r="B117" s="109">
        <v>1082.8110765209799</v>
      </c>
      <c r="C117" s="108">
        <v>966.92343190502504</v>
      </c>
      <c r="D117" s="73">
        <f>IFERROR(((B117/C117)-1)*100,IF(B117+C117&lt;&gt;0,100,0))</f>
        <v>11.985193531574057</v>
      </c>
      <c r="E117" s="72"/>
      <c r="F117" s="109">
        <v>1087.7395371473301</v>
      </c>
      <c r="G117" s="109">
        <v>1081.70529711584</v>
      </c>
    </row>
    <row r="118" spans="1:7" s="15" customFormat="1" ht="12" x14ac:dyDescent="0.2">
      <c r="A118" s="66" t="s">
        <v>58</v>
      </c>
      <c r="B118" s="109">
        <v>986.39323637799703</v>
      </c>
      <c r="C118" s="108">
        <v>894.68497757662101</v>
      </c>
      <c r="D118" s="73">
        <f>IFERROR(((B118/C118)-1)*100,IF(B118+C118&lt;&gt;0,100,0))</f>
        <v>10.250340745608643</v>
      </c>
      <c r="E118" s="72"/>
      <c r="F118" s="109">
        <v>990.22262491869196</v>
      </c>
      <c r="G118" s="109">
        <v>984.79763834009304</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227</v>
      </c>
      <c r="C127" s="53">
        <v>233</v>
      </c>
      <c r="D127" s="73">
        <f>IFERROR(((B127/C127)-1)*100,IF(B127+C127&lt;&gt;0,100,0))</f>
        <v>-2.5751072961373356</v>
      </c>
      <c r="E127" s="53">
        <v>6915</v>
      </c>
      <c r="F127" s="53">
        <v>6050</v>
      </c>
      <c r="G127" s="73">
        <f>IFERROR(((E127/F127)-1)*100,IF(E127+F127&lt;&gt;0,100,0))</f>
        <v>14.297520661157016</v>
      </c>
    </row>
    <row r="128" spans="1:7" s="15" customFormat="1" ht="12" x14ac:dyDescent="0.2">
      <c r="A128" s="66" t="s">
        <v>74</v>
      </c>
      <c r="B128" s="54">
        <v>2</v>
      </c>
      <c r="C128" s="53">
        <v>1</v>
      </c>
      <c r="D128" s="73">
        <f>IFERROR(((B128/C128)-1)*100,IF(B128+C128&lt;&gt;0,100,0))</f>
        <v>100</v>
      </c>
      <c r="E128" s="53">
        <v>158</v>
      </c>
      <c r="F128" s="53">
        <v>151</v>
      </c>
      <c r="G128" s="73">
        <f>IFERROR(((E128/F128)-1)*100,IF(E128+F128&lt;&gt;0,100,0))</f>
        <v>4.635761589403975</v>
      </c>
    </row>
    <row r="129" spans="1:7" s="25" customFormat="1" ht="12" x14ac:dyDescent="0.2">
      <c r="A129" s="69" t="s">
        <v>34</v>
      </c>
      <c r="B129" s="70">
        <f>SUM(B126:B128)</f>
        <v>229</v>
      </c>
      <c r="C129" s="70">
        <f>SUM(C126:C128)</f>
        <v>234</v>
      </c>
      <c r="D129" s="73">
        <f>IFERROR(((B129/C129)-1)*100,IF(B129+C129&lt;&gt;0,100,0))</f>
        <v>-2.1367521367521403</v>
      </c>
      <c r="E129" s="70">
        <f>SUM(E126:E128)</f>
        <v>7073</v>
      </c>
      <c r="F129" s="70">
        <f>SUM(F126:F128)</f>
        <v>6207</v>
      </c>
      <c r="G129" s="73">
        <f>IFERROR(((E129/F129)-1)*100,IF(E129+F129&lt;&gt;0,100,0))</f>
        <v>13.951989689060728</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15</v>
      </c>
      <c r="C132" s="53">
        <v>154</v>
      </c>
      <c r="D132" s="73">
        <f>IFERROR(((B132/C132)-1)*100,IF(B132+C132&lt;&gt;0,100,0))</f>
        <v>-90.259740259740255</v>
      </c>
      <c r="E132" s="53">
        <v>631</v>
      </c>
      <c r="F132" s="53">
        <v>459</v>
      </c>
      <c r="G132" s="73">
        <f>IFERROR(((E132/F132)-1)*100,IF(E132+F132&lt;&gt;0,100,0))</f>
        <v>37.47276688453158</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15</v>
      </c>
      <c r="C134" s="70">
        <f>SUM(C132:C133)</f>
        <v>154</v>
      </c>
      <c r="D134" s="73">
        <f>IFERROR(((B134/C134)-1)*100,IF(B134+C134&lt;&gt;0,100,0))</f>
        <v>-90.259740259740255</v>
      </c>
      <c r="E134" s="70">
        <f>SUM(E132:E133)</f>
        <v>631</v>
      </c>
      <c r="F134" s="70">
        <f>SUM(F132:F133)</f>
        <v>459</v>
      </c>
      <c r="G134" s="73">
        <f>IFERROR(((E134/F134)-1)*100,IF(E134+F134&lt;&gt;0,100,0))</f>
        <v>37.47276688453158</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132517</v>
      </c>
      <c r="C138" s="53">
        <v>50881</v>
      </c>
      <c r="D138" s="73">
        <f>IFERROR(((B138/C138)-1)*100,IF(B138+C138&lt;&gt;0,100,0))</f>
        <v>160.44495980817985</v>
      </c>
      <c r="E138" s="53">
        <v>7166356</v>
      </c>
      <c r="F138" s="53">
        <v>6236976</v>
      </c>
      <c r="G138" s="73">
        <f>IFERROR(((E138/F138)-1)*100,IF(E138+F138&lt;&gt;0,100,0))</f>
        <v>14.9011315740192</v>
      </c>
    </row>
    <row r="139" spans="1:7" s="15" customFormat="1" ht="12" x14ac:dyDescent="0.2">
      <c r="A139" s="66" t="s">
        <v>74</v>
      </c>
      <c r="B139" s="54">
        <v>8</v>
      </c>
      <c r="C139" s="53">
        <v>2</v>
      </c>
      <c r="D139" s="73">
        <f>IFERROR(((B139/C139)-1)*100,IF(B139+C139&lt;&gt;0,100,0))</f>
        <v>300</v>
      </c>
      <c r="E139" s="53">
        <v>6345</v>
      </c>
      <c r="F139" s="53">
        <v>7493</v>
      </c>
      <c r="G139" s="73">
        <f>IFERROR(((E139/F139)-1)*100,IF(E139+F139&lt;&gt;0,100,0))</f>
        <v>-15.320966235152811</v>
      </c>
    </row>
    <row r="140" spans="1:7" s="15" customFormat="1" ht="12" x14ac:dyDescent="0.2">
      <c r="A140" s="69" t="s">
        <v>34</v>
      </c>
      <c r="B140" s="70">
        <f>SUM(B137:B139)</f>
        <v>132525</v>
      </c>
      <c r="C140" s="70">
        <f>SUM(C137:C139)</f>
        <v>50883</v>
      </c>
      <c r="D140" s="73">
        <f>IFERROR(((B140/C140)-1)*100,IF(B140+C140&lt;&gt;0,100,0))</f>
        <v>160.45044513884795</v>
      </c>
      <c r="E140" s="70">
        <f>SUM(E137:E139)</f>
        <v>7172701</v>
      </c>
      <c r="F140" s="70">
        <f>SUM(F137:F139)</f>
        <v>6245299</v>
      </c>
      <c r="G140" s="73">
        <f>IFERROR(((E140/F140)-1)*100,IF(E140+F140&lt;&gt;0,100,0))</f>
        <v>14.849601276095825</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9568</v>
      </c>
      <c r="C143" s="53">
        <v>44840</v>
      </c>
      <c r="D143" s="73">
        <f>IFERROR(((B143/C143)-1)*100,)</f>
        <v>-78.661909009812675</v>
      </c>
      <c r="E143" s="53">
        <v>484099</v>
      </c>
      <c r="F143" s="53">
        <v>236469</v>
      </c>
      <c r="G143" s="73">
        <f>IFERROR(((E143/F143)-1)*100,)</f>
        <v>104.7198575711827</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9568</v>
      </c>
      <c r="C145" s="70">
        <f>SUM(C143:C144)</f>
        <v>44840</v>
      </c>
      <c r="D145" s="73">
        <f>IFERROR(((B145/C145)-1)*100,)</f>
        <v>-78.661909009812675</v>
      </c>
      <c r="E145" s="70">
        <f>SUM(E143:E144)</f>
        <v>484099</v>
      </c>
      <c r="F145" s="70">
        <f>SUM(F143:F144)</f>
        <v>236469</v>
      </c>
      <c r="G145" s="73">
        <f>IFERROR(((E145/F145)-1)*100,)</f>
        <v>104.7198575711827</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11042821.101740001</v>
      </c>
      <c r="C149" s="53">
        <v>4495663.3908900004</v>
      </c>
      <c r="D149" s="73">
        <f>IFERROR(((B149/C149)-1)*100,IF(B149+C149&lt;&gt;0,100,0))</f>
        <v>145.63273852124121</v>
      </c>
      <c r="E149" s="53">
        <v>610720826.94497001</v>
      </c>
      <c r="F149" s="53">
        <v>549913758.71062005</v>
      </c>
      <c r="G149" s="73">
        <f>IFERROR(((E149/F149)-1)*100,IF(E149+F149&lt;&gt;0,100,0))</f>
        <v>11.057564440090385</v>
      </c>
    </row>
    <row r="150" spans="1:7" x14ac:dyDescent="0.2">
      <c r="A150" s="66" t="s">
        <v>74</v>
      </c>
      <c r="B150" s="54">
        <v>75970.240000000005</v>
      </c>
      <c r="C150" s="53">
        <v>17319.62</v>
      </c>
      <c r="D150" s="73">
        <f>IFERROR(((B150/C150)-1)*100,IF(B150+C150&lt;&gt;0,100,0))</f>
        <v>338.63687540488769</v>
      </c>
      <c r="E150" s="53">
        <v>44990309.07</v>
      </c>
      <c r="F150" s="53">
        <v>48842054.409999996</v>
      </c>
      <c r="G150" s="73">
        <f>IFERROR(((E150/F150)-1)*100,IF(E150+F150&lt;&gt;0,100,0))</f>
        <v>-7.8861247474704577</v>
      </c>
    </row>
    <row r="151" spans="1:7" s="15" customFormat="1" ht="12" x14ac:dyDescent="0.2">
      <c r="A151" s="69" t="s">
        <v>34</v>
      </c>
      <c r="B151" s="70">
        <f>SUM(B148:B150)</f>
        <v>11118791.341740001</v>
      </c>
      <c r="C151" s="70">
        <f>SUM(C148:C150)</f>
        <v>4512983.0108900005</v>
      </c>
      <c r="D151" s="73">
        <f>IFERROR(((B151/C151)-1)*100,IF(B151+C151&lt;&gt;0,100,0))</f>
        <v>146.37343670272926</v>
      </c>
      <c r="E151" s="70">
        <f>SUM(E148:E150)</f>
        <v>655711136.01497006</v>
      </c>
      <c r="F151" s="70">
        <f>SUM(F148:F150)</f>
        <v>598774891.87812006</v>
      </c>
      <c r="G151" s="73">
        <f>IFERROR(((E151/F151)-1)*100,IF(E151+F151&lt;&gt;0,100,0))</f>
        <v>9.5087895149149393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10720.868</v>
      </c>
      <c r="C154" s="53">
        <v>42062.78</v>
      </c>
      <c r="D154" s="73">
        <f>IFERROR(((B154/C154)-1)*100,IF(B154+C154&lt;&gt;0,100,0))</f>
        <v>-74.512221969161345</v>
      </c>
      <c r="E154" s="53">
        <v>555861.93299999996</v>
      </c>
      <c r="F154" s="53">
        <v>335990.11599999998</v>
      </c>
      <c r="G154" s="73">
        <f>IFERROR(((E154/F154)-1)*100,IF(E154+F154&lt;&gt;0,100,0))</f>
        <v>65.439965799470116</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10720.868</v>
      </c>
      <c r="C156" s="70">
        <f>SUM(C154:C155)</f>
        <v>42062.78</v>
      </c>
      <c r="D156" s="73">
        <f>IFERROR(((B156/C156)-1)*100,IF(B156+C156&lt;&gt;0,100,0))</f>
        <v>-74.512221969161345</v>
      </c>
      <c r="E156" s="70">
        <f>SUM(E154:E155)</f>
        <v>555861.93299999996</v>
      </c>
      <c r="F156" s="70">
        <f>SUM(F154:F155)</f>
        <v>335990.11599999998</v>
      </c>
      <c r="G156" s="73">
        <f>IFERROR(((E156/F156)-1)*100,IF(E156+F156&lt;&gt;0,100,0))</f>
        <v>65.439965799470116</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1490120</v>
      </c>
      <c r="C160" s="53">
        <v>1271905</v>
      </c>
      <c r="D160" s="73">
        <f>IFERROR(((B160/C160)-1)*100,IF(B160+C160&lt;&gt;0,100,0))</f>
        <v>17.15654864160452</v>
      </c>
      <c r="E160" s="65"/>
      <c r="F160" s="65"/>
      <c r="G160" s="52"/>
    </row>
    <row r="161" spans="1:7" s="15" customFormat="1" ht="12" x14ac:dyDescent="0.2">
      <c r="A161" s="66" t="s">
        <v>74</v>
      </c>
      <c r="B161" s="54">
        <v>1444</v>
      </c>
      <c r="C161" s="53">
        <v>1591</v>
      </c>
      <c r="D161" s="73">
        <f>IFERROR(((B161/C161)-1)*100,IF(B161+C161&lt;&gt;0,100,0))</f>
        <v>-9.2394720301697042</v>
      </c>
      <c r="E161" s="65"/>
      <c r="F161" s="65"/>
      <c r="G161" s="52"/>
    </row>
    <row r="162" spans="1:7" s="25" customFormat="1" ht="12" x14ac:dyDescent="0.2">
      <c r="A162" s="69" t="s">
        <v>34</v>
      </c>
      <c r="B162" s="70">
        <f>SUM(B159:B161)</f>
        <v>1491564</v>
      </c>
      <c r="C162" s="70">
        <f>SUM(C159:C161)</f>
        <v>1273496</v>
      </c>
      <c r="D162" s="73">
        <f>IFERROR(((B162/C162)-1)*100,IF(B162+C162&lt;&gt;0,100,0))</f>
        <v>17.123571648438627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169323</v>
      </c>
      <c r="C165" s="53">
        <v>115743</v>
      </c>
      <c r="D165" s="73">
        <f>IFERROR(((B165/C165)-1)*100,IF(B165+C165&lt;&gt;0,100,0))</f>
        <v>46.292216375936349</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169323</v>
      </c>
      <c r="C167" s="70">
        <f>SUM(C165:C166)</f>
        <v>115743</v>
      </c>
      <c r="D167" s="73">
        <f>IFERROR(((B167/C167)-1)*100,IF(B167+C167&lt;&gt;0,100,0))</f>
        <v>46.292216375936349</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29564</v>
      </c>
      <c r="C175" s="88">
        <v>22452</v>
      </c>
      <c r="D175" s="73">
        <f>IFERROR(((B175/C175)-1)*100,IF(B175+C175&lt;&gt;0,100,0))</f>
        <v>31.676465348298599</v>
      </c>
      <c r="E175" s="88">
        <v>588084</v>
      </c>
      <c r="F175" s="88">
        <v>413654</v>
      </c>
      <c r="G175" s="73">
        <f>IFERROR(((E175/F175)-1)*100,IF(E175+F175&lt;&gt;0,100,0))</f>
        <v>42.168092173652383</v>
      </c>
    </row>
    <row r="176" spans="1:7" x14ac:dyDescent="0.2">
      <c r="A176" s="66" t="s">
        <v>32</v>
      </c>
      <c r="B176" s="87">
        <v>157738</v>
      </c>
      <c r="C176" s="88">
        <v>147912</v>
      </c>
      <c r="D176" s="73">
        <f t="shared" ref="D176:D178" si="5">IFERROR(((B176/C176)-1)*100,IF(B176+C176&lt;&gt;0,100,0))</f>
        <v>6.6431391638271498</v>
      </c>
      <c r="E176" s="88">
        <v>2626548</v>
      </c>
      <c r="F176" s="88">
        <v>2291802</v>
      </c>
      <c r="G176" s="73">
        <f>IFERROR(((E176/F176)-1)*100,IF(E176+F176&lt;&gt;0,100,0))</f>
        <v>14.606235617213015</v>
      </c>
    </row>
    <row r="177" spans="1:7" x14ac:dyDescent="0.2">
      <c r="A177" s="66" t="s">
        <v>91</v>
      </c>
      <c r="B177" s="87">
        <v>70246258.607590005</v>
      </c>
      <c r="C177" s="88">
        <v>55763399.62641</v>
      </c>
      <c r="D177" s="73">
        <f t="shared" si="5"/>
        <v>25.971979969314507</v>
      </c>
      <c r="E177" s="88">
        <v>1112265845.74317</v>
      </c>
      <c r="F177" s="88">
        <v>939939581.40426898</v>
      </c>
      <c r="G177" s="73">
        <f>IFERROR(((E177/F177)-1)*100,IF(E177+F177&lt;&gt;0,100,0))</f>
        <v>18.333759716921993</v>
      </c>
    </row>
    <row r="178" spans="1:7" x14ac:dyDescent="0.2">
      <c r="A178" s="66" t="s">
        <v>92</v>
      </c>
      <c r="B178" s="87">
        <v>207554</v>
      </c>
      <c r="C178" s="88">
        <v>235192</v>
      </c>
      <c r="D178" s="73">
        <f t="shared" si="5"/>
        <v>-11.751250042518457</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1154</v>
      </c>
      <c r="C181" s="88">
        <v>582</v>
      </c>
      <c r="D181" s="73">
        <f t="shared" ref="D181:D184" si="6">IFERROR(((B181/C181)-1)*100,IF(B181+C181&lt;&gt;0,100,0))</f>
        <v>98.281786941580762</v>
      </c>
      <c r="E181" s="88">
        <v>19882</v>
      </c>
      <c r="F181" s="88">
        <v>11312</v>
      </c>
      <c r="G181" s="73">
        <f t="shared" ref="G181" si="7">IFERROR(((E181/F181)-1)*100,IF(E181+F181&lt;&gt;0,100,0))</f>
        <v>75.760254596888259</v>
      </c>
    </row>
    <row r="182" spans="1:7" x14ac:dyDescent="0.2">
      <c r="A182" s="66" t="s">
        <v>32</v>
      </c>
      <c r="B182" s="87">
        <v>14550</v>
      </c>
      <c r="C182" s="88">
        <v>6072</v>
      </c>
      <c r="D182" s="73">
        <f t="shared" si="6"/>
        <v>139.62450592885375</v>
      </c>
      <c r="E182" s="88">
        <v>211468</v>
      </c>
      <c r="F182" s="88">
        <v>129134</v>
      </c>
      <c r="G182" s="73">
        <f t="shared" ref="G182" si="8">IFERROR(((E182/F182)-1)*100,IF(E182+F182&lt;&gt;0,100,0))</f>
        <v>63.758576362538143</v>
      </c>
    </row>
    <row r="183" spans="1:7" x14ac:dyDescent="0.2">
      <c r="A183" s="66" t="s">
        <v>91</v>
      </c>
      <c r="B183" s="87">
        <v>216043.02322</v>
      </c>
      <c r="C183" s="88">
        <v>72208.7739</v>
      </c>
      <c r="D183" s="73">
        <f t="shared" si="6"/>
        <v>199.19220553335003</v>
      </c>
      <c r="E183" s="88">
        <v>4778475.6932600001</v>
      </c>
      <c r="F183" s="88">
        <v>1481167.0099599999</v>
      </c>
      <c r="G183" s="73">
        <f t="shared" ref="G183" si="9">IFERROR(((E183/F183)-1)*100,IF(E183+F183&lt;&gt;0,100,0))</f>
        <v>222.61559035054708</v>
      </c>
    </row>
    <row r="184" spans="1:7" x14ac:dyDescent="0.2">
      <c r="A184" s="66" t="s">
        <v>92</v>
      </c>
      <c r="B184" s="87">
        <v>93672</v>
      </c>
      <c r="C184" s="88">
        <v>70770</v>
      </c>
      <c r="D184" s="73">
        <f t="shared" si="6"/>
        <v>32.361169987282757</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2024-05-13T10:45:21Z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