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9FE0956-76B3-4D5F-ADB3-18487A457E6B}" xr6:coauthVersionLast="47" xr6:coauthVersionMax="47" xr10:uidLastSave="{00000000-0000-0000-0000-000000000000}"/>
  <bookViews>
    <workbookView xWindow="6045" yWindow="4545" windowWidth="13155" windowHeight="60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<sst xmlns="http://schemas.openxmlformats.org/spreadsheetml/2006/main" count="265" uniqueCount="100">
  <si>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</si>
  <si>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</si>
  <si>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</si>
  <si>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</si>
  <si>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</si>
  <si>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</si>
  <si>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</si>
  <si>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</si>
  <si>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</si>
  <si>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</si>
  <si>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</si>
  <si>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</si>
  <si>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</si>
  <si>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</si>
  <si>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</si>
  <si>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</si>
  <si>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</si>
  <si>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</si>
  <si>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</si>
  <si>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</si>
  <si>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</si>
  <si>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</si>
  <si>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</si>
  <si>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</si>
  <si>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</si>
  <si>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</si>
  <si>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</si>
  <si>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</si>
  <si>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</si>
  <si>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</si>
  <si>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</si>
  <si>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</si>
  <si>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</si>
  <si>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</si>
  <si>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</si>
  <si>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</si>
  <si>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</si>
  <si>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</si>
  <si>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</si>
  <si>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</si>
  <si>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</si>
  <si>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</si>
  <si>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</si>
  <si>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</si>
  <si>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</si>
  <si>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</si>
  <si>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</si>
  <si>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</si>
  <si>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</si>
  <si>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</si>
  <si>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</si>
  <si>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</si>
  <si>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</si>
  <si>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</si>
  <si>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</si>
  <si>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</si>
  <si>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</si>
  <si>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</si>
  <si>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</si>
  <si>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</si>
  <si>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</si>
  <si>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</si>
  <si>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</si>
  <si>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</si>
  <si>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</si>
  <si>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</si>
  <si>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</si>
  <si>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</si>
  <si>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</si>
  <si>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</si>
  <si>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</si>
  <si>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</si>
  <si>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</si>
  <si>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</si>
  <si>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</si>
  <si>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</si>
  <si>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</si>
  <si>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</si>
  <si>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</si>
  <si>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</si>
  <si>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</si>
  <si>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</si>
  <si>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</si>
  <si>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</si>
  <si>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</si>
  <si>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</si>
  <si>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</si>
  <si>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</si>
  <si>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</si>
  <si>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</si>
  <si>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</si>
  <si>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</si>
  <si>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</si>
  <si>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</si>
  <si>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</si>
  <si>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</si>
  <si>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</si>
  <si>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17 May 2024</t>
  </si>
  <si>
    <t>17.05.2024</t>
  </si>
  <si>
    <t>19.05.2023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</si>
</sst>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1877258</v>
      </c>
      <c r="C11" s="54">
        <v>1494170</v>
      </c>
      <c r="D11" s="73">
        <f>IFERROR(((B11/C11)-1)*100,IF(B11+C11&lt;&gt;0,100,0))</f>
        <v>25.638849662354346</v>
      </c>
      <c r="E11" s="54">
        <v>32112071</v>
      </c>
      <c r="F11" s="54">
        <v>29269200</v>
      </c>
      <c r="G11" s="73">
        <f>IFERROR(((E11/F11)-1)*100,IF(E11+F11&lt;&gt;0,100,0))</f>
        <v>9.7128414852472922</v>
      </c>
    </row>
    <row r="12" spans="1:7" s="15" customFormat="1" ht="12" x14ac:dyDescent="0.2">
      <c r="A12" s="51" t="s">
        <v>9</v>
      </c>
      <c r="B12" s="54">
        <v>1522537.9750000001</v>
      </c>
      <c r="C12" s="54">
        <v>1500367.77</v>
      </c>
      <c r="D12" s="73">
        <f>IFERROR(((B12/C12)-1)*100,IF(B12+C12&lt;&gt;0,100,0))</f>
        <v>1.4776513761022736</v>
      </c>
      <c r="E12" s="54">
        <v>26365230.441</v>
      </c>
      <c r="F12" s="54">
        <v>30135638.884</v>
      </c>
      <c r="G12" s="73">
        <f>IFERROR(((E12/F12)-1)*100,IF(E12+F12&lt;&gt;0,100,0))</f>
        <v>-12.511460127038598</v>
      </c>
    </row>
    <row r="13" spans="1:7" s="15" customFormat="1" ht="12" x14ac:dyDescent="0.2">
      <c r="A13" s="51" t="s">
        <v>10</v>
      </c>
      <c r="B13" s="54">
        <v>111014447.311702</v>
      </c>
      <c r="C13" s="54">
        <v>97505959.3470034</v>
      </c>
      <c r="D13" s="73">
        <f>IFERROR(((B13/C13)-1)*100,IF(B13+C13&lt;&gt;0,100,0))</f>
        <v>13.854012672830285</v>
      </c>
      <c r="E13" s="54">
        <v>1836720483.7298701</v>
      </c>
      <c r="F13" s="54">
        <v>2160314528.4874201</v>
      </c>
      <c r="G13" s="73">
        <f>IFERROR(((E13/F13)-1)*100,IF(E13+F13&lt;&gt;0,100,0))</f>
        <v>-14.979024604538472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541</v>
      </c>
      <c r="C16" s="54">
        <v>352</v>
      </c>
      <c r="D16" s="73">
        <f>IFERROR(((B16/C16)-1)*100,IF(B16+C16&lt;&gt;0,100,0))</f>
        <v>53.693181818181813</v>
      </c>
      <c r="E16" s="54">
        <v>8521</v>
      </c>
      <c r="F16" s="54">
        <v>7537</v>
      </c>
      <c r="G16" s="73">
        <f>IFERROR(((E16/F16)-1)*100,IF(E16+F16&lt;&gt;0,100,0))</f>
        <v>13.055592410773521</v>
      </c>
    </row>
    <row r="17" spans="1:7" s="15" customFormat="1" ht="12" x14ac:dyDescent="0.2">
      <c r="A17" s="51" t="s">
        <v>9</v>
      </c>
      <c r="B17" s="54">
        <v>285273.06800000003</v>
      </c>
      <c r="C17" s="54">
        <v>149559.05799999999</v>
      </c>
      <c r="D17" s="73">
        <f>IFERROR(((B17/C17)-1)*100,IF(B17+C17&lt;&gt;0,100,0))</f>
        <v>90.742755279991158</v>
      </c>
      <c r="E17" s="54">
        <v>3995661.5690000001</v>
      </c>
      <c r="F17" s="54">
        <v>3429952.7220000001</v>
      </c>
      <c r="G17" s="73">
        <f>IFERROR(((E17/F17)-1)*100,IF(E17+F17&lt;&gt;0,100,0))</f>
        <v>16.493196637128449</v>
      </c>
    </row>
    <row r="18" spans="1:7" s="15" customFormat="1" ht="12" x14ac:dyDescent="0.2">
      <c r="A18" s="51" t="s">
        <v>10</v>
      </c>
      <c r="B18" s="54">
        <v>11285929.499117499</v>
      </c>
      <c r="C18" s="54">
        <v>7571495.8190484103</v>
      </c>
      <c r="D18" s="73">
        <f>IFERROR(((B18/C18)-1)*100,IF(B18+C18&lt;&gt;0,100,0))</f>
        <v>49.058122316125385</v>
      </c>
      <c r="E18" s="54">
        <v>208106717.08695301</v>
      </c>
      <c r="F18" s="54">
        <v>195349472.90540099</v>
      </c>
      <c r="G18" s="73">
        <f>IFERROR(((E18/F18)-1)*100,IF(E18+F18&lt;&gt;0,100,0))</f>
        <v>6.530472794124087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14714233.326789999</v>
      </c>
      <c r="C24" s="53">
        <v>12880287.74829</v>
      </c>
      <c r="D24" s="52">
        <f>B24-C24</f>
        <v>1833945.5784999989</v>
      </c>
      <c r="E24" s="54">
        <v>268820551.70104003</v>
      </c>
      <c r="F24" s="54">
        <v>303207504.61128002</v>
      </c>
      <c r="G24" s="52">
        <f>E24-F24</f>
        <v>-34386952.910239995</v>
      </c>
    </row>
    <row r="25" spans="1:7" s="15" customFormat="1" ht="12" x14ac:dyDescent="0.2">
      <c r="A25" s="55" t="s">
        <v>15</v>
      </c>
      <c r="B25" s="53">
        <v>17578862.291999999</v>
      </c>
      <c r="C25" s="53">
        <v>13180078.459380001</v>
      </c>
      <c r="D25" s="52">
        <f>B25-C25</f>
        <v>4398783.8326199986</v>
      </c>
      <c r="E25" s="54">
        <v>321254015.43147999</v>
      </c>
      <c r="F25" s="54">
        <v>327677818.30501002</v>
      </c>
      <c r="G25" s="52">
        <f>E25-F25</f>
        <v>-6423802.8735300303</v>
      </c>
    </row>
    <row r="26" spans="1:7" s="25" customFormat="1" ht="12" x14ac:dyDescent="0.2">
      <c r="A26" s="56" t="s">
        <v>16</v>
      </c>
      <c r="B26" s="57">
        <f>B24-B25</f>
        <v>-2864628.9652100001</v>
      </c>
      <c r="C26" s="57">
        <f>C24-C25</f>
        <v>-299790.71109000035</v>
      </c>
      <c r="D26" s="57"/>
      <c r="E26" s="57">
        <f>E24-E25</f>
        <v>-52433463.730439961</v>
      </c>
      <c r="F26" s="57">
        <f>F24-F25</f>
        <v>-24470313.693729997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79530.626906339996</v>
      </c>
      <c r="C33" s="104">
        <v>78175.824987939995</v>
      </c>
      <c r="D33" s="73">
        <f t="shared" ref="D33:D42" si="0">IFERROR(((B33/C33)-1)*100,IF(B33+C33&lt;&gt;0,100,0))</f>
        <v>1.7330190229639442</v>
      </c>
      <c r="E33" s="51"/>
      <c r="F33" s="104">
        <v>79755.009999999995</v>
      </c>
      <c r="G33" s="104">
        <v>78365.039999999994</v>
      </c>
    </row>
    <row r="34" spans="1:7" s="15" customFormat="1" ht="12" x14ac:dyDescent="0.2">
      <c r="A34" s="51" t="s">
        <v>23</v>
      </c>
      <c r="B34" s="104">
        <v>81887.593340890002</v>
      </c>
      <c r="C34" s="104">
        <v>74001.668749289995</v>
      </c>
      <c r="D34" s="73">
        <f t="shared" si="0"/>
        <v>10.656414544267513</v>
      </c>
      <c r="E34" s="51"/>
      <c r="F34" s="104">
        <v>82021.320000000007</v>
      </c>
      <c r="G34" s="104">
        <v>79629.009999999995</v>
      </c>
    </row>
    <row r="35" spans="1:7" s="15" customFormat="1" ht="12" x14ac:dyDescent="0.2">
      <c r="A35" s="51" t="s">
        <v>24</v>
      </c>
      <c r="B35" s="104">
        <v>73707.169813839995</v>
      </c>
      <c r="C35" s="104">
        <v>66525.740507640003</v>
      </c>
      <c r="D35" s="73">
        <f t="shared" si="0"/>
        <v>10.794963350126485</v>
      </c>
      <c r="E35" s="51"/>
      <c r="F35" s="104">
        <v>73814.95</v>
      </c>
      <c r="G35" s="104">
        <v>72849.440000000002</v>
      </c>
    </row>
    <row r="36" spans="1:7" s="15" customFormat="1" ht="12" x14ac:dyDescent="0.2">
      <c r="A36" s="51" t="s">
        <v>25</v>
      </c>
      <c r="B36" s="104">
        <v>73213.760679550003</v>
      </c>
      <c r="C36" s="104">
        <v>72985.414645290002</v>
      </c>
      <c r="D36" s="73">
        <f t="shared" si="0"/>
        <v>0.31286529694976029</v>
      </c>
      <c r="E36" s="51"/>
      <c r="F36" s="104">
        <v>73529.960000000006</v>
      </c>
      <c r="G36" s="104">
        <v>72057.78</v>
      </c>
    </row>
    <row r="37" spans="1:7" s="15" customFormat="1" ht="12" x14ac:dyDescent="0.2">
      <c r="A37" s="51" t="s">
        <v>79</v>
      </c>
      <c r="B37" s="104">
        <v>63558.587926200002</v>
      </c>
      <c r="C37" s="104">
        <v>69370.38175868</v>
      </c>
      <c r="D37" s="73">
        <f t="shared" si="0"/>
        <v>-8.3779181909328209</v>
      </c>
      <c r="E37" s="51"/>
      <c r="F37" s="104">
        <v>63621.35</v>
      </c>
      <c r="G37" s="104">
        <v>61352.56</v>
      </c>
    </row>
    <row r="38" spans="1:7" s="15" customFormat="1" ht="12" x14ac:dyDescent="0.2">
      <c r="A38" s="51" t="s">
        <v>26</v>
      </c>
      <c r="B38" s="104">
        <v>110578.26502645</v>
      </c>
      <c r="C38" s="104">
        <v>108474.51619877</v>
      </c>
      <c r="D38" s="73">
        <f t="shared" si="0"/>
        <v>1.939394524539817</v>
      </c>
      <c r="E38" s="51"/>
      <c r="F38" s="104">
        <v>111920.55</v>
      </c>
      <c r="G38" s="104">
        <v>108579.24</v>
      </c>
    </row>
    <row r="39" spans="1:7" s="15" customFormat="1" ht="12" x14ac:dyDescent="0.2">
      <c r="A39" s="51" t="s">
        <v>27</v>
      </c>
      <c r="B39" s="104">
        <v>17182.581922959998</v>
      </c>
      <c r="C39" s="104">
        <v>14866.01960614</v>
      </c>
      <c r="D39" s="73">
        <f t="shared" si="0"/>
        <v>15.582935972068857</v>
      </c>
      <c r="E39" s="51"/>
      <c r="F39" s="104">
        <v>17259.57</v>
      </c>
      <c r="G39" s="104">
        <v>16806.7</v>
      </c>
    </row>
    <row r="40" spans="1:7" s="15" customFormat="1" ht="12" x14ac:dyDescent="0.2">
      <c r="A40" s="51" t="s">
        <v>28</v>
      </c>
      <c r="B40" s="104">
        <v>107640.30433647</v>
      </c>
      <c r="C40" s="104">
        <v>102591.77209721001</v>
      </c>
      <c r="D40" s="73">
        <f t="shared" si="0"/>
        <v>4.9209913583287079</v>
      </c>
      <c r="E40" s="51"/>
      <c r="F40" s="104">
        <v>108613.63</v>
      </c>
      <c r="G40" s="104">
        <v>105804.56</v>
      </c>
    </row>
    <row r="41" spans="1:7" s="15" customFormat="1" ht="12" x14ac:dyDescent="0.2">
      <c r="A41" s="51" t="s">
        <v>29</v>
      </c>
      <c r="B41" s="59"/>
      <c r="C41" s="59"/>
      <c r="D41" s="73">
        <f t="shared" si="0"/>
        <v>0</v>
      </c>
      <c r="E41" s="51"/>
      <c r="F41" s="59"/>
      <c r="G41" s="59"/>
    </row>
    <row r="42" spans="1:7" s="15" customFormat="1" ht="12" x14ac:dyDescent="0.2">
      <c r="A42" s="51" t="s">
        <v>78</v>
      </c>
      <c r="B42" s="104">
        <v>686.48093418999997</v>
      </c>
      <c r="C42" s="104">
        <v>842.17150584000001</v>
      </c>
      <c r="D42" s="73">
        <f t="shared" si="0"/>
        <v>-18.486801152778366</v>
      </c>
      <c r="E42" s="51"/>
      <c r="F42" s="104">
        <v>694.59</v>
      </c>
      <c r="G42" s="104">
        <v>674.43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19461.3919403812</v>
      </c>
      <c r="D48" s="59"/>
      <c r="E48" s="105">
        <v>22492.886083141901</v>
      </c>
      <c r="F48" s="59"/>
      <c r="G48" s="73">
        <f>IFERROR(((C48/E48)-1)*100,IF(C48+E48&lt;&gt;0,100,0))</f>
        <v>-13.477568559033259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1541</v>
      </c>
      <c r="D54" s="62"/>
      <c r="E54" s="106">
        <v>384356</v>
      </c>
      <c r="F54" s="106">
        <v>35073002.844999999</v>
      </c>
      <c r="G54" s="106">
        <v>8035309.2240000004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6207</v>
      </c>
      <c r="C68" s="53">
        <v>9100</v>
      </c>
      <c r="D68" s="73">
        <f>IFERROR(((B68/C68)-1)*100,IF(B68+C68&lt;&gt;0,100,0))</f>
        <v>-31.791208791208792</v>
      </c>
      <c r="E68" s="53">
        <v>115555</v>
      </c>
      <c r="F68" s="53">
        <v>132162</v>
      </c>
      <c r="G68" s="73">
        <f>IFERROR(((E68/F68)-1)*100,IF(E68+F68&lt;&gt;0,100,0))</f>
        <v>-12.565639139843521</v>
      </c>
    </row>
    <row r="69" spans="1:7" s="15" customFormat="1" ht="12" x14ac:dyDescent="0.2">
      <c r="A69" s="66" t="s">
        <v>54</v>
      </c>
      <c r="B69" s="54">
        <v>292358421.81199998</v>
      </c>
      <c r="C69" s="53">
        <v>300451046.68699998</v>
      </c>
      <c r="D69" s="73">
        <f>IFERROR(((B69/C69)-1)*100,IF(B69+C69&lt;&gt;0,100,0))</f>
        <v>-2.6934919895388543</v>
      </c>
      <c r="E69" s="53">
        <v>4541957402.6809998</v>
      </c>
      <c r="F69" s="53">
        <v>4912380471.967</v>
      </c>
      <c r="G69" s="73">
        <f>IFERROR(((E69/F69)-1)*100,IF(E69+F69&lt;&gt;0,100,0))</f>
        <v>-7.540602186655887</v>
      </c>
    </row>
    <row r="70" spans="1:7" s="15" customFormat="1" ht="12" x14ac:dyDescent="0.2">
      <c r="A70" s="66" t="s">
        <v>55</v>
      </c>
      <c r="B70" s="54">
        <v>261256439.08711001</v>
      </c>
      <c r="C70" s="53">
        <v>270671928.68554002</v>
      </c>
      <c r="D70" s="73">
        <f>IFERROR(((B70/C70)-1)*100,IF(B70+C70&lt;&gt;0,100,0))</f>
        <v>-3.4785615354182897</v>
      </c>
      <c r="E70" s="53">
        <v>4040896206.3166199</v>
      </c>
      <c r="F70" s="53">
        <v>4501454806.4314899</v>
      </c>
      <c r="G70" s="73">
        <f>IFERROR(((E70/F70)-1)*100,IF(E70+F70&lt;&gt;0,100,0))</f>
        <v>-10.231327868866824</v>
      </c>
    </row>
    <row r="71" spans="1:7" s="15" customFormat="1" ht="12" x14ac:dyDescent="0.2">
      <c r="A71" s="66" t="s">
        <v>93</v>
      </c>
      <c r="B71" s="73">
        <f>IFERROR(B69/B68/1000,)</f>
        <v>47.10140515740293</v>
      </c>
      <c r="C71" s="73">
        <f>IFERROR(C69/C68/1000,)</f>
        <v>33.016598537032962</v>
      </c>
      <c r="D71" s="73">
        <f>IFERROR(((B71/C71)-1)*100,IF(B71+C71&lt;&gt;0,100,0))</f>
        <v>42.659774914644188</v>
      </c>
      <c r="E71" s="73">
        <f>IFERROR(E69/E68/1000,)</f>
        <v>39.305589569304658</v>
      </c>
      <c r="F71" s="73">
        <f>IFERROR(F69/F68/1000,)</f>
        <v>37.16938660104266</v>
      </c>
      <c r="G71" s="73">
        <f>IFERROR(((E71/F71)-1)*100,IF(E71+F71&lt;&gt;0,100,0))</f>
        <v>5.7472107118444526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2605</v>
      </c>
      <c r="C74" s="53">
        <v>3167</v>
      </c>
      <c r="D74" s="73">
        <f>IFERROR(((B74/C74)-1)*100,IF(B74+C74&lt;&gt;0,100,0))</f>
        <v>-17.745500473634358</v>
      </c>
      <c r="E74" s="53">
        <v>50973</v>
      </c>
      <c r="F74" s="53">
        <v>53903</v>
      </c>
      <c r="G74" s="73">
        <f>IFERROR(((E74/F74)-1)*100,IF(E74+F74&lt;&gt;0,100,0))</f>
        <v>-5.4356900358050524</v>
      </c>
    </row>
    <row r="75" spans="1:7" s="15" customFormat="1" ht="12" x14ac:dyDescent="0.2">
      <c r="A75" s="66" t="s">
        <v>54</v>
      </c>
      <c r="B75" s="54">
        <v>683089888.10399997</v>
      </c>
      <c r="C75" s="53">
        <v>676534608.87399995</v>
      </c>
      <c r="D75" s="73">
        <f>IFERROR(((B75/C75)-1)*100,IF(B75+C75&lt;&gt;0,100,0))</f>
        <v>0.96894957686057825</v>
      </c>
      <c r="E75" s="53">
        <v>12515263108.188</v>
      </c>
      <c r="F75" s="53">
        <v>11636010175.808001</v>
      </c>
      <c r="G75" s="73">
        <f>IFERROR(((E75/F75)-1)*100,IF(E75+F75&lt;&gt;0,100,0))</f>
        <v>7.5563094144419196</v>
      </c>
    </row>
    <row r="76" spans="1:7" s="15" customFormat="1" ht="12" x14ac:dyDescent="0.2">
      <c r="A76" s="66" t="s">
        <v>55</v>
      </c>
      <c r="B76" s="54">
        <v>614745815.64974999</v>
      </c>
      <c r="C76" s="53">
        <v>590560104.44174004</v>
      </c>
      <c r="D76" s="73">
        <f>IFERROR(((B76/C76)-1)*100,IF(B76+C76&lt;&gt;0,100,0))</f>
        <v>4.09538521584909</v>
      </c>
      <c r="E76" s="53">
        <v>10999791346.2381</v>
      </c>
      <c r="F76" s="53">
        <v>10798011164.0879</v>
      </c>
      <c r="G76" s="73">
        <f>IFERROR(((E76/F76)-1)*100,IF(E76+F76&lt;&gt;0,100,0))</f>
        <v>1.8686791399260771</v>
      </c>
    </row>
    <row r="77" spans="1:7" s="15" customFormat="1" ht="12" x14ac:dyDescent="0.2">
      <c r="A77" s="66" t="s">
        <v>93</v>
      </c>
      <c r="B77" s="73">
        <f>IFERROR(B75/B74/1000,)</f>
        <v>262.22260579808062</v>
      </c>
      <c r="C77" s="73">
        <f>IFERROR(C75/C74/1000,)</f>
        <v>213.62002174739499</v>
      </c>
      <c r="D77" s="73">
        <f>IFERROR(((B77/C77)-1)*100,IF(B77+C77&lt;&gt;0,100,0))</f>
        <v>22.751886107453934</v>
      </c>
      <c r="E77" s="73">
        <f>IFERROR(E75/E74/1000,)</f>
        <v>245.52730088847036</v>
      </c>
      <c r="F77" s="73">
        <f>IFERROR(F75/F74/1000,)</f>
        <v>215.86943538964437</v>
      </c>
      <c r="G77" s="73">
        <f>IFERROR(((E77/F77)-1)*100,IF(E77+F77&lt;&gt;0,100,0))</f>
        <v>13.738797919813672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164</v>
      </c>
      <c r="C80" s="53">
        <v>179</v>
      </c>
      <c r="D80" s="73">
        <f>IFERROR(((B80/C80)-1)*100,IF(B80+C80&lt;&gt;0,100,0))</f>
        <v>-8.3798882681564208</v>
      </c>
      <c r="E80" s="53">
        <v>4339</v>
      </c>
      <c r="F80" s="53">
        <v>3810</v>
      </c>
      <c r="G80" s="73">
        <f>IFERROR(((E80/F80)-1)*100,IF(E80+F80&lt;&gt;0,100,0))</f>
        <v>13.884514435695539</v>
      </c>
    </row>
    <row r="81" spans="1:7" s="15" customFormat="1" ht="12" x14ac:dyDescent="0.2">
      <c r="A81" s="66" t="s">
        <v>54</v>
      </c>
      <c r="B81" s="54">
        <v>21542259.931000002</v>
      </c>
      <c r="C81" s="53">
        <v>39680366.842</v>
      </c>
      <c r="D81" s="73">
        <f>IFERROR(((B81/C81)-1)*100,IF(B81+C81&lt;&gt;0,100,0))</f>
        <v>-45.710532322502559</v>
      </c>
      <c r="E81" s="53">
        <v>450477859.59299999</v>
      </c>
      <c r="F81" s="53">
        <v>443630668.86299998</v>
      </c>
      <c r="G81" s="73">
        <f>IFERROR(((E81/F81)-1)*100,IF(E81+F81&lt;&gt;0,100,0))</f>
        <v>1.5434439524997234</v>
      </c>
    </row>
    <row r="82" spans="1:7" s="15" customFormat="1" ht="12" x14ac:dyDescent="0.2">
      <c r="A82" s="66" t="s">
        <v>55</v>
      </c>
      <c r="B82" s="54">
        <v>3164857.5439993902</v>
      </c>
      <c r="C82" s="53">
        <v>3211784.2838504598</v>
      </c>
      <c r="D82" s="73">
        <f>IFERROR(((B82/C82)-1)*100,IF(B82+C82&lt;&gt;0,100,0))</f>
        <v>-1.4610800634098364</v>
      </c>
      <c r="E82" s="53">
        <v>108703664.564439</v>
      </c>
      <c r="F82" s="53">
        <v>115035783.46064299</v>
      </c>
      <c r="G82" s="73">
        <f>IFERROR(((E82/F82)-1)*100,IF(E82+F82&lt;&gt;0,100,0))</f>
        <v>-5.5044775683823595</v>
      </c>
    </row>
    <row r="83" spans="1:7" x14ac:dyDescent="0.2">
      <c r="A83" s="66" t="s">
        <v>93</v>
      </c>
      <c r="B83" s="73">
        <f>IFERROR(B81/B80/1000,)</f>
        <v>131.35524348170733</v>
      </c>
      <c r="C83" s="73">
        <f>IFERROR(C81/C80/1000,)</f>
        <v>221.67802705027935</v>
      </c>
      <c r="D83" s="73">
        <f>IFERROR(((B83/C83)-1)*100,IF(B83+C83&lt;&gt;0,100,0))</f>
        <v>-40.74503223004853</v>
      </c>
      <c r="E83" s="73">
        <f>IFERROR(E81/E80/1000,)</f>
        <v>103.82066365360683</v>
      </c>
      <c r="F83" s="73">
        <f>IFERROR(F81/F80/1000,)</f>
        <v>116.43849576456692</v>
      </c>
      <c r="G83" s="73">
        <f>IFERROR(((E83/F83)-1)*100,IF(E83+F83&lt;&gt;0,100,0))</f>
        <v>-10.836478114997938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8976</v>
      </c>
      <c r="C86" s="51">
        <f>C68+C74+C80</f>
        <v>12446</v>
      </c>
      <c r="D86" s="73">
        <f>IFERROR(((B86/C86)-1)*100,IF(B86+C86&lt;&gt;0,100,0))</f>
        <v>-27.880443515989072</v>
      </c>
      <c r="E86" s="51">
        <f>E68+E74+E80</f>
        <v>170867</v>
      </c>
      <c r="F86" s="51">
        <f>F68+F74+F80</f>
        <v>189875</v>
      </c>
      <c r="G86" s="73">
        <f>IFERROR(((E86/F86)-1)*100,IF(E86+F86&lt;&gt;0,100,0))</f>
        <v>-10.010796576695192</v>
      </c>
    </row>
    <row r="87" spans="1:7" s="15" customFormat="1" ht="12" x14ac:dyDescent="0.2">
      <c r="A87" s="66" t="s">
        <v>54</v>
      </c>
      <c r="B87" s="51">
        <f t="shared" ref="B87:C87" si="1">B69+B75+B81</f>
        <v>996990569.84699988</v>
      </c>
      <c r="C87" s="51">
        <f t="shared" si="1"/>
        <v>1016666022.4029999</v>
      </c>
      <c r="D87" s="73">
        <f>IFERROR(((B87/C87)-1)*100,IF(B87+C87&lt;&gt;0,100,0))</f>
        <v>-1.9352916417423871</v>
      </c>
      <c r="E87" s="51">
        <f t="shared" ref="E87:F87" si="2">E69+E75+E81</f>
        <v>17507698370.461998</v>
      </c>
      <c r="F87" s="51">
        <f t="shared" si="2"/>
        <v>16992021316.638002</v>
      </c>
      <c r="G87" s="73">
        <f>IFERROR(((E87/F87)-1)*100,IF(E87+F87&lt;&gt;0,100,0))</f>
        <v>3.0348187788527659</v>
      </c>
    </row>
    <row r="88" spans="1:7" s="15" customFormat="1" ht="12" x14ac:dyDescent="0.2">
      <c r="A88" s="66" t="s">
        <v>55</v>
      </c>
      <c r="B88" s="51">
        <f t="shared" ref="B88:C88" si="3">B70+B76+B82</f>
        <v>879167112.28085947</v>
      </c>
      <c r="C88" s="51">
        <f t="shared" si="3"/>
        <v>864443817.41113043</v>
      </c>
      <c r="D88" s="73">
        <f>IFERROR(((B88/C88)-1)*100,IF(B88+C88&lt;&gt;0,100,0))</f>
        <v>1.7032101535323418</v>
      </c>
      <c r="E88" s="51">
        <f t="shared" ref="E88:F88" si="4">E70+E76+E82</f>
        <v>15149391217.11916</v>
      </c>
      <c r="F88" s="51">
        <f t="shared" si="4"/>
        <v>15414501753.980034</v>
      </c>
      <c r="G88" s="73">
        <f>IFERROR(((E88/F88)-1)*100,IF(E88+F88&lt;&gt;0,100,0))</f>
        <v>-1.7198774316038001</v>
      </c>
    </row>
    <row r="89" spans="1:7" x14ac:dyDescent="0.2">
      <c r="A89" s="66" t="s">
        <v>94</v>
      </c>
      <c r="B89" s="73">
        <f>IFERROR((B75/B87)*100,IF(B75+B87&lt;&gt;0,100,0))</f>
        <v>68.51518046041582</v>
      </c>
      <c r="C89" s="73">
        <f>IFERROR((C75/C87)*100,IF(C75+C87&lt;&gt;0,100,0))</f>
        <v>66.544429927434507</v>
      </c>
      <c r="D89" s="73">
        <f>IFERROR(((B89/C89)-1)*100,IF(B89+C89&lt;&gt;0,100,0))</f>
        <v>2.9615559636327005</v>
      </c>
      <c r="E89" s="73">
        <f>IFERROR((E75/E87)*100,IF(E75+E87&lt;&gt;0,100,0))</f>
        <v>71.484342735210959</v>
      </c>
      <c r="F89" s="73">
        <f>IFERROR((F75/F87)*100,IF(F75+F87&lt;&gt;0,100,0))</f>
        <v>68.479258347059741</v>
      </c>
      <c r="G89" s="73">
        <f>IFERROR(((E89/F89)-1)*100,IF(E89+F89&lt;&gt;0,100,0))</f>
        <v>4.3883132800900837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109432857.95100001</v>
      </c>
      <c r="C97" s="107">
        <v>162714808.62</v>
      </c>
      <c r="D97" s="52">
        <f>B97-C97</f>
        <v>-53281950.669</v>
      </c>
      <c r="E97" s="107">
        <v>2047637027.7460001</v>
      </c>
      <c r="F97" s="107">
        <v>2382219441.3889999</v>
      </c>
      <c r="G97" s="68">
        <f>E97-F97</f>
        <v>-334582413.64299989</v>
      </c>
    </row>
    <row r="98" spans="1:7" s="15" customFormat="1" ht="13.5" x14ac:dyDescent="0.2">
      <c r="A98" s="66" t="s">
        <v>88</v>
      </c>
      <c r="B98" s="53">
        <v>102731703.457</v>
      </c>
      <c r="C98" s="107">
        <v>184875615.49399999</v>
      </c>
      <c r="D98" s="52">
        <f>B98-C98</f>
        <v>-82143912.036999986</v>
      </c>
      <c r="E98" s="107">
        <v>1995718275.3340001</v>
      </c>
      <c r="F98" s="107">
        <v>2392812791.842</v>
      </c>
      <c r="G98" s="68">
        <f>E98-F98</f>
        <v>-397094516.5079999</v>
      </c>
    </row>
    <row r="99" spans="1:7" s="15" customFormat="1" ht="12" x14ac:dyDescent="0.2">
      <c r="A99" s="69" t="s">
        <v>16</v>
      </c>
      <c r="B99" s="52">
        <f>B97-B98</f>
        <v>6701154.4940000027</v>
      </c>
      <c r="C99" s="52">
        <f>C97-C98</f>
        <v>-22160806.873999983</v>
      </c>
      <c r="D99" s="70"/>
      <c r="E99" s="52">
        <f>E97-E98</f>
        <v>51918752.411999941</v>
      </c>
      <c r="F99" s="70">
        <f>F97-F98</f>
        <v>-10593350.453000069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954.00829225475104</v>
      </c>
      <c r="C111" s="108">
        <v>835.39301026718601</v>
      </c>
      <c r="D111" s="73">
        <f>IFERROR(((B111/C111)-1)*100,IF(B111+C111&lt;&gt;0,100,0))</f>
        <v>14.198740057644009</v>
      </c>
      <c r="E111" s="72"/>
      <c r="F111" s="109">
        <v>954.00829225475104</v>
      </c>
      <c r="G111" s="109">
        <v>945.01329614716099</v>
      </c>
    </row>
    <row r="112" spans="1:7" s="15" customFormat="1" ht="12" x14ac:dyDescent="0.2">
      <c r="A112" s="66" t="s">
        <v>50</v>
      </c>
      <c r="B112" s="109">
        <v>939.80641410904002</v>
      </c>
      <c r="C112" s="108">
        <v>823.25806348098502</v>
      </c>
      <c r="D112" s="73">
        <f>IFERROR(((B112/C112)-1)*100,IF(B112+C112&lt;&gt;0,100,0))</f>
        <v>14.156964358812729</v>
      </c>
      <c r="E112" s="72"/>
      <c r="F112" s="109">
        <v>939.80641410904002</v>
      </c>
      <c r="G112" s="109">
        <v>930.95266499725994</v>
      </c>
    </row>
    <row r="113" spans="1:7" s="15" customFormat="1" ht="12" x14ac:dyDescent="0.2">
      <c r="A113" s="66" t="s">
        <v>51</v>
      </c>
      <c r="B113" s="109">
        <v>1030.78929653876</v>
      </c>
      <c r="C113" s="108">
        <v>898.98709776230305</v>
      </c>
      <c r="D113" s="73">
        <f>IFERROR(((B113/C113)-1)*100,IF(B113+C113&lt;&gt;0,100,0))</f>
        <v>14.661189143262444</v>
      </c>
      <c r="E113" s="72"/>
      <c r="F113" s="109">
        <v>1030.78929653876</v>
      </c>
      <c r="G113" s="109">
        <v>1020.97960824387</v>
      </c>
    </row>
    <row r="114" spans="1:7" s="25" customFormat="1" ht="12" x14ac:dyDescent="0.2">
      <c r="A114" s="69" t="s">
        <v>52</v>
      </c>
      <c r="B114" s="73"/>
      <c r="C114" s="72"/>
      <c r="D114" s="74"/>
      <c r="E114" s="72"/>
      <c r="F114" s="58"/>
      <c r="G114" s="58"/>
    </row>
    <row r="115" spans="1:7" s="15" customFormat="1" ht="12" x14ac:dyDescent="0.2">
      <c r="A115" s="66" t="s">
        <v>56</v>
      </c>
      <c r="B115" s="109">
        <v>726.982414052286</v>
      </c>
      <c r="C115" s="108">
        <v>648.65727882068597</v>
      </c>
      <c r="D115" s="73">
        <f>IFERROR(((B115/C115)-1)*100,IF(B115+C115&lt;&gt;0,100,0))</f>
        <v>12.074964359299534</v>
      </c>
      <c r="E115" s="72"/>
      <c r="F115" s="109">
        <v>727.337383970877</v>
      </c>
      <c r="G115" s="109">
        <v>724.54777375772903</v>
      </c>
    </row>
    <row r="116" spans="1:7" s="15" customFormat="1" ht="12" x14ac:dyDescent="0.2">
      <c r="A116" s="66" t="s">
        <v>57</v>
      </c>
      <c r="B116" s="109">
        <v>947.600217405943</v>
      </c>
      <c r="C116" s="108">
        <v>841.88669661544895</v>
      </c>
      <c r="D116" s="73">
        <f>IFERROR(((B116/C116)-1)*100,IF(B116+C116&lt;&gt;0,100,0))</f>
        <v>12.55673966763975</v>
      </c>
      <c r="E116" s="72"/>
      <c r="F116" s="109">
        <v>947.600217405943</v>
      </c>
      <c r="G116" s="109">
        <v>940.76122216497504</v>
      </c>
    </row>
    <row r="117" spans="1:7" s="15" customFormat="1" ht="12" x14ac:dyDescent="0.2">
      <c r="A117" s="66" t="s">
        <v>59</v>
      </c>
      <c r="B117" s="109">
        <v>1097.43941923024</v>
      </c>
      <c r="C117" s="108">
        <v>949.65600715083804</v>
      </c>
      <c r="D117" s="73">
        <f>IFERROR(((B117/C117)-1)*100,IF(B117+C117&lt;&gt;0,100,0))</f>
        <v>15.561783526519491</v>
      </c>
      <c r="E117" s="72"/>
      <c r="F117" s="109">
        <v>1097.43941923024</v>
      </c>
      <c r="G117" s="109">
        <v>1085.98486021741</v>
      </c>
    </row>
    <row r="118" spans="1:7" s="15" customFormat="1" ht="12" x14ac:dyDescent="0.2">
      <c r="A118" s="66" t="s">
        <v>58</v>
      </c>
      <c r="B118" s="109">
        <v>1000.09495228014</v>
      </c>
      <c r="C118" s="108">
        <v>877.34148625451598</v>
      </c>
      <c r="D118" s="73">
        <f>IFERROR(((B118/C118)-1)*100,IF(B118+C118&lt;&gt;0,100,0))</f>
        <v>13.991526440824575</v>
      </c>
      <c r="E118" s="72"/>
      <c r="F118" s="109">
        <v>1000.09495228014</v>
      </c>
      <c r="G118" s="109">
        <v>987.59039224649996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270</v>
      </c>
      <c r="C127" s="53">
        <v>155</v>
      </c>
      <c r="D127" s="73">
        <f>IFERROR(((B127/C127)-1)*100,IF(B127+C127&lt;&gt;0,100,0))</f>
        <v>74.193548387096769</v>
      </c>
      <c r="E127" s="53">
        <v>7185</v>
      </c>
      <c r="F127" s="53">
        <v>6205</v>
      </c>
      <c r="G127" s="73">
        <f>IFERROR(((E127/F127)-1)*100,IF(E127+F127&lt;&gt;0,100,0))</f>
        <v>15.793714746172437</v>
      </c>
    </row>
    <row r="128" spans="1:7" s="15" customFormat="1" ht="12" x14ac:dyDescent="0.2">
      <c r="A128" s="66" t="s">
        <v>74</v>
      </c>
      <c r="B128" s="54">
        <v>1</v>
      </c>
      <c r="C128" s="53">
        <v>0</v>
      </c>
      <c r="D128" s="73">
        <f>IFERROR(((B128/C128)-1)*100,IF(B128+C128&lt;&gt;0,100,0))</f>
        <v>100</v>
      </c>
      <c r="E128" s="53">
        <v>159</v>
      </c>
      <c r="F128" s="53">
        <v>151</v>
      </c>
      <c r="G128" s="73">
        <f>IFERROR(((E128/F128)-1)*100,IF(E128+F128&lt;&gt;0,100,0))</f>
        <v>5.2980132450331174</v>
      </c>
    </row>
    <row r="129" spans="1:7" s="25" customFormat="1" ht="12" x14ac:dyDescent="0.2">
      <c r="A129" s="69" t="s">
        <v>34</v>
      </c>
      <c r="B129" s="70">
        <f>SUM(B126:B128)</f>
        <v>271</v>
      </c>
      <c r="C129" s="70">
        <f>SUM(C126:C128)</f>
        <v>155</v>
      </c>
      <c r="D129" s="73">
        <f>IFERROR(((B129/C129)-1)*100,IF(B129+C129&lt;&gt;0,100,0))</f>
        <v>74.838709677419345</v>
      </c>
      <c r="E129" s="70">
        <f>SUM(E126:E128)</f>
        <v>7344</v>
      </c>
      <c r="F129" s="70">
        <f>SUM(F126:F128)</f>
        <v>6362</v>
      </c>
      <c r="G129" s="73">
        <f>IFERROR(((E129/F129)-1)*100,IF(E129+F129&lt;&gt;0,100,0))</f>
        <v>15.435397673687511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v>
      </c>
      <c r="C132" s="53">
        <v>20</v>
      </c>
      <c r="D132" s="73">
        <f>IFERROR(((B132/C132)-1)*100,IF(B132+C132&lt;&gt;0,100,0))</f>
        <v>-75</v>
      </c>
      <c r="E132" s="53">
        <v>636</v>
      </c>
      <c r="F132" s="53">
        <v>479</v>
      </c>
      <c r="G132" s="73">
        <f>IFERROR(((E132/F132)-1)*100,IF(E132+F132&lt;&gt;0,100,0))</f>
        <v>32.776617954070986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v>
      </c>
      <c r="C134" s="70">
        <f>SUM(C132:C133)</f>
        <v>20</v>
      </c>
      <c r="D134" s="73">
        <f>IFERROR(((B134/C134)-1)*100,IF(B134+C134&lt;&gt;0,100,0))</f>
        <v>-75</v>
      </c>
      <c r="E134" s="70">
        <f>SUM(E132:E133)</f>
        <v>636</v>
      </c>
      <c r="F134" s="70">
        <f>SUM(F132:F133)</f>
        <v>479</v>
      </c>
      <c r="G134" s="73">
        <f>IFERROR(((E134/F134)-1)*100,IF(E134+F134&lt;&gt;0,100,0))</f>
        <v>32.776617954070986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130937</v>
      </c>
      <c r="C138" s="53">
        <v>55020</v>
      </c>
      <c r="D138" s="73">
        <f>IFERROR(((B138/C138)-1)*100,IF(B138+C138&lt;&gt;0,100,0))</f>
        <v>137.98073427844423</v>
      </c>
      <c r="E138" s="53">
        <v>7297293</v>
      </c>
      <c r="F138" s="53">
        <v>6291996</v>
      </c>
      <c r="G138" s="73">
        <f>IFERROR(((E138/F138)-1)*100,IF(E138+F138&lt;&gt;0,100,0))</f>
        <v>15.977394136932066</v>
      </c>
    </row>
    <row r="139" spans="1:7" s="15" customFormat="1" ht="12" x14ac:dyDescent="0.2">
      <c r="A139" s="66" t="s">
        <v>74</v>
      </c>
      <c r="B139" s="54">
        <v>1</v>
      </c>
      <c r="C139" s="53">
        <v>0</v>
      </c>
      <c r="D139" s="73">
        <f>IFERROR(((B139/C139)-1)*100,IF(B139+C139&lt;&gt;0,100,0))</f>
        <v>100</v>
      </c>
      <c r="E139" s="53">
        <v>6346</v>
      </c>
      <c r="F139" s="53">
        <v>7493</v>
      </c>
      <c r="G139" s="73">
        <f>IFERROR(((E139/F139)-1)*100,IF(E139+F139&lt;&gt;0,100,0))</f>
        <v>-15.30762044574937</v>
      </c>
    </row>
    <row r="140" spans="1:7" s="15" customFormat="1" ht="12" x14ac:dyDescent="0.2">
      <c r="A140" s="69" t="s">
        <v>34</v>
      </c>
      <c r="B140" s="70">
        <f>SUM(B137:B139)</f>
        <v>130938</v>
      </c>
      <c r="C140" s="70">
        <f>SUM(C137:C139)</f>
        <v>55020</v>
      </c>
      <c r="D140" s="73">
        <f>IFERROR(((B140/C140)-1)*100,IF(B140+C140&lt;&gt;0,100,0))</f>
        <v>137.98255179934569</v>
      </c>
      <c r="E140" s="70">
        <f>SUM(E137:E139)</f>
        <v>7303639</v>
      </c>
      <c r="F140" s="70">
        <f>SUM(F137:F139)</f>
        <v>6300319</v>
      </c>
      <c r="G140" s="73">
        <f>IFERROR(((E140/F140)-1)*100,IF(E140+F140&lt;&gt;0,100,0))</f>
        <v>15.924907929265174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1200</v>
      </c>
      <c r="C143" s="53">
        <v>9338</v>
      </c>
      <c r="D143" s="73">
        <f>IFERROR(((B143/C143)-1)*100,)</f>
        <v>-87.149282501606336</v>
      </c>
      <c r="E143" s="53">
        <v>485299</v>
      </c>
      <c r="F143" s="53">
        <v>245807</v>
      </c>
      <c r="G143" s="73">
        <f>IFERROR(((E143/F143)-1)*100,)</f>
        <v>97.430911243373856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1200</v>
      </c>
      <c r="C145" s="70">
        <f>SUM(C143:C144)</f>
        <v>9338</v>
      </c>
      <c r="D145" s="73">
        <f>IFERROR(((B145/C145)-1)*100,)</f>
        <v>-87.149282501606336</v>
      </c>
      <c r="E145" s="70">
        <f>SUM(E143:E144)</f>
        <v>485299</v>
      </c>
      <c r="F145" s="70">
        <f>SUM(F143:F144)</f>
        <v>245807</v>
      </c>
      <c r="G145" s="73">
        <f>IFERROR(((E145/F145)-1)*100,)</f>
        <v>97.430911243373856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11530836.697480001</v>
      </c>
      <c r="C149" s="53">
        <v>4653432.0041800002</v>
      </c>
      <c r="D149" s="73">
        <f>IFERROR(((B149/C149)-1)*100,IF(B149+C149&lt;&gt;0,100,0))</f>
        <v>147.79209596534969</v>
      </c>
      <c r="E149" s="53">
        <v>622251663.64244998</v>
      </c>
      <c r="F149" s="53">
        <v>554567190.7148</v>
      </c>
      <c r="G149" s="73">
        <f>IFERROR(((E149/F149)-1)*100,IF(E149+F149&lt;&gt;0,100,0))</f>
        <v>12.204918368937268</v>
      </c>
    </row>
    <row r="150" spans="1:7" x14ac:dyDescent="0.2">
      <c r="A150" s="66" t="s">
        <v>74</v>
      </c>
      <c r="B150" s="54">
        <v>3530.34</v>
      </c>
      <c r="C150" s="53">
        <v>0</v>
      </c>
      <c r="D150" s="73">
        <f>IFERROR(((B150/C150)-1)*100,IF(B150+C150&lt;&gt;0,100,0))</f>
        <v>100</v>
      </c>
      <c r="E150" s="53">
        <v>44993839.409999996</v>
      </c>
      <c r="F150" s="53">
        <v>48842054.409999996</v>
      </c>
      <c r="G150" s="73">
        <f>IFERROR(((E150/F150)-1)*100,IF(E150+F150&lt;&gt;0,100,0))</f>
        <v>-7.878896673134439</v>
      </c>
    </row>
    <row r="151" spans="1:7" s="15" customFormat="1" ht="12" x14ac:dyDescent="0.2">
      <c r="A151" s="69" t="s">
        <v>34</v>
      </c>
      <c r="B151" s="70">
        <f>SUM(B148:B150)</f>
        <v>11534367.03748</v>
      </c>
      <c r="C151" s="70">
        <f>SUM(C148:C150)</f>
        <v>4653432.0041800002</v>
      </c>
      <c r="D151" s="73">
        <f>IFERROR(((B151/C151)-1)*100,IF(B151+C151&lt;&gt;0,100,0))</f>
        <v>147.8679612621205</v>
      </c>
      <c r="E151" s="70">
        <f>SUM(E148:E150)</f>
        <v>667245503.05244994</v>
      </c>
      <c r="F151" s="70">
        <f>SUM(F148:F150)</f>
        <v>603428323.88230002</v>
      </c>
      <c r="G151" s="73">
        <f>IFERROR(((E151/F151)-1)*100,IF(E151+F151&lt;&gt;0,100,0))</f>
        <v>10.575767932066382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3036.8</v>
      </c>
      <c r="C154" s="53">
        <v>15580.698</v>
      </c>
      <c r="D154" s="73">
        <f>IFERROR(((B154/C154)-1)*100,IF(B154+C154&lt;&gt;0,100,0))</f>
        <v>-80.509217237892685</v>
      </c>
      <c r="E154" s="53">
        <v>558898.73300000001</v>
      </c>
      <c r="F154" s="53">
        <v>351570.81400000001</v>
      </c>
      <c r="G154" s="73">
        <f>IFERROR(((E154/F154)-1)*100,IF(E154+F154&lt;&gt;0,100,0))</f>
        <v>58.971880128820928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3036.8</v>
      </c>
      <c r="C156" s="70">
        <f>SUM(C154:C155)</f>
        <v>15580.698</v>
      </c>
      <c r="D156" s="73">
        <f>IFERROR(((B156/C156)-1)*100,IF(B156+C156&lt;&gt;0,100,0))</f>
        <v>-80.509217237892685</v>
      </c>
      <c r="E156" s="70">
        <f>SUM(E154:E155)</f>
        <v>558898.73300000001</v>
      </c>
      <c r="F156" s="70">
        <f>SUM(F154:F155)</f>
        <v>351570.81400000001</v>
      </c>
      <c r="G156" s="73">
        <f>IFERROR(((E156/F156)-1)*100,IF(E156+F156&lt;&gt;0,100,0))</f>
        <v>58.971880128820928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1521083</v>
      </c>
      <c r="C160" s="53">
        <v>1281975</v>
      </c>
      <c r="D160" s="73">
        <f>IFERROR(((B160/C160)-1)*100,IF(B160+C160&lt;&gt;0,100,0))</f>
        <v>18.651533766259099</v>
      </c>
      <c r="E160" s="65"/>
      <c r="F160" s="65"/>
      <c r="G160" s="52"/>
    </row>
    <row r="161" spans="1:7" s="15" customFormat="1" ht="12" x14ac:dyDescent="0.2">
      <c r="A161" s="66" t="s">
        <v>74</v>
      </c>
      <c r="B161" s="54">
        <v>1445</v>
      </c>
      <c r="C161" s="53">
        <v>1591</v>
      </c>
      <c r="D161" s="73">
        <f>IFERROR(((B161/C161)-1)*100,IF(B161+C161&lt;&gt;0,100,0))</f>
        <v>-9.1766184789440643</v>
      </c>
      <c r="E161" s="65"/>
      <c r="F161" s="65"/>
      <c r="G161" s="52"/>
    </row>
    <row r="162" spans="1:7" s="25" customFormat="1" ht="12" x14ac:dyDescent="0.2">
      <c r="A162" s="69" t="s">
        <v>34</v>
      </c>
      <c r="B162" s="70">
        <f>SUM(B159:B161)</f>
        <v>1522528</v>
      </c>
      <c r="C162" s="70">
        <f>SUM(C159:C161)</f>
        <v>1283566</v>
      </c>
      <c r="D162" s="73">
        <f>IFERROR(((B162/C162)-1)*100,IF(B162+C162&lt;&gt;0,100,0))</f>
        <v>18.617040339180058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169323</v>
      </c>
      <c r="C165" s="53">
        <v>121593</v>
      </c>
      <c r="D165" s="73">
        <f>IFERROR(((B165/C165)-1)*100,IF(B165+C165&lt;&gt;0,100,0))</f>
        <v>39.253904418839895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169323</v>
      </c>
      <c r="C167" s="70">
        <f>SUM(C165:C166)</f>
        <v>121593</v>
      </c>
      <c r="D167" s="73">
        <f>IFERROR(((B167/C167)-1)*100,IF(B167+C167&lt;&gt;0,100,0))</f>
        <v>39.253904418839895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29730</v>
      </c>
      <c r="C175" s="88">
        <v>24692</v>
      </c>
      <c r="D175" s="73">
        <f>IFERROR(((B175/C175)-1)*100,IF(B175+C175&lt;&gt;0,100,0))</f>
        <v>20.403369512392679</v>
      </c>
      <c r="E175" s="88">
        <v>617814</v>
      </c>
      <c r="F175" s="88">
        <v>438346</v>
      </c>
      <c r="G175" s="73">
        <f>IFERROR(((E175/F175)-1)*100,IF(E175+F175&lt;&gt;0,100,0))</f>
        <v>40.942086844638716</v>
      </c>
    </row>
    <row r="176" spans="1:7" x14ac:dyDescent="0.2">
      <c r="A176" s="66" t="s">
        <v>32</v>
      </c>
      <c r="B176" s="87">
        <v>140302</v>
      </c>
      <c r="C176" s="88">
        <v>128058</v>
      </c>
      <c r="D176" s="73">
        <f t="shared" ref="D176:D178" si="5">IFERROR(((B176/C176)-1)*100,IF(B176+C176&lt;&gt;0,100,0))</f>
        <v>9.5612925393181225</v>
      </c>
      <c r="E176" s="88">
        <v>2766850</v>
      </c>
      <c r="F176" s="88">
        <v>2419860</v>
      </c>
      <c r="G176" s="73">
        <f>IFERROR(((E176/F176)-1)*100,IF(E176+F176&lt;&gt;0,100,0))</f>
        <v>14.339259295992335</v>
      </c>
    </row>
    <row r="177" spans="1:7" x14ac:dyDescent="0.2">
      <c r="A177" s="66" t="s">
        <v>91</v>
      </c>
      <c r="B177" s="87">
        <v>60442751.086599998</v>
      </c>
      <c r="C177" s="88">
        <v>50270239.826990001</v>
      </c>
      <c r="D177" s="73">
        <f t="shared" si="5"/>
        <v>20.235652932271051</v>
      </c>
      <c r="E177" s="88">
        <v>1172708596.8297701</v>
      </c>
      <c r="F177" s="88">
        <v>990209821.23125803</v>
      </c>
      <c r="G177" s="73">
        <f>IFERROR(((E177/F177)-1)*100,IF(E177+F177&lt;&gt;0,100,0))</f>
        <v>18.430313625003979</v>
      </c>
    </row>
    <row r="178" spans="1:7" x14ac:dyDescent="0.2">
      <c r="A178" s="66" t="s">
        <v>92</v>
      </c>
      <c r="B178" s="87">
        <v>210188</v>
      </c>
      <c r="C178" s="88">
        <v>238624</v>
      </c>
      <c r="D178" s="73">
        <f t="shared" si="5"/>
        <v>-11.916655491484507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992</v>
      </c>
      <c r="C181" s="88">
        <v>610</v>
      </c>
      <c r="D181" s="73">
        <f t="shared" ref="D181:D184" si="6">IFERROR(((B181/C181)-1)*100,IF(B181+C181&lt;&gt;0,100,0))</f>
        <v>62.622950819672127</v>
      </c>
      <c r="E181" s="88">
        <v>20874</v>
      </c>
      <c r="F181" s="88">
        <v>11922</v>
      </c>
      <c r="G181" s="73">
        <f t="shared" ref="G181" si="7">IFERROR(((E181/F181)-1)*100,IF(E181+F181&lt;&gt;0,100,0))</f>
        <v>75.088072471061906</v>
      </c>
    </row>
    <row r="182" spans="1:7" x14ac:dyDescent="0.2">
      <c r="A182" s="66" t="s">
        <v>32</v>
      </c>
      <c r="B182" s="87">
        <v>12586</v>
      </c>
      <c r="C182" s="88">
        <v>7964</v>
      </c>
      <c r="D182" s="73">
        <f t="shared" si="6"/>
        <v>58.036162732295324</v>
      </c>
      <c r="E182" s="88">
        <v>224054</v>
      </c>
      <c r="F182" s="88">
        <v>137098</v>
      </c>
      <c r="G182" s="73">
        <f t="shared" ref="G182" si="8">IFERROR(((E182/F182)-1)*100,IF(E182+F182&lt;&gt;0,100,0))</f>
        <v>63.426162307254664</v>
      </c>
    </row>
    <row r="183" spans="1:7" x14ac:dyDescent="0.2">
      <c r="A183" s="66" t="s">
        <v>91</v>
      </c>
      <c r="B183" s="87">
        <v>167226.20269999999</v>
      </c>
      <c r="C183" s="88">
        <v>107429.45726</v>
      </c>
      <c r="D183" s="73">
        <f t="shared" si="6"/>
        <v>55.661405135167307</v>
      </c>
      <c r="E183" s="88">
        <v>4945701.8959600003</v>
      </c>
      <c r="F183" s="88">
        <v>1588596.46722</v>
      </c>
      <c r="G183" s="73">
        <f t="shared" ref="G183" si="9">IFERROR(((E183/F183)-1)*100,IF(E183+F183&lt;&gt;0,100,0))</f>
        <v>211.32524829385036</v>
      </c>
    </row>
    <row r="184" spans="1:7" x14ac:dyDescent="0.2">
      <c r="A184" s="66" t="s">
        <v>92</v>
      </c>
      <c r="B184" s="87">
        <v>98584</v>
      </c>
      <c r="C184" s="88">
        <v>74078</v>
      </c>
      <c r="D184" s="73">
        <f t="shared" si="6"/>
        <v>33.081346688625501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2024-05-20T10:48:13Z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