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5762C3F-CCC0-4640-8301-B9A1EA5805EE}" xr6:coauthVersionLast="47" xr6:coauthVersionMax="47" xr10:uidLastSave="{00000000-0000-0000-0000-000000000000}"/>
  <bookViews>
    <workbookView xWindow="6045" yWindow="4890" windowWidth="13155" windowHeight="606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<sst xmlns="http://schemas.openxmlformats.org/spreadsheetml/2006/main" count="265" uniqueCount="100">
  <si>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</si>
  <si>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</si>
  <si>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</si>
  <si>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</si>
  <si>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</si>
  <si>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</si>
  <si>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</si>
  <si>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</si>
  <si>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</si>
  <si>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</si>
  <si>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</si>
  <si>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</si>
  <si>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</si>
  <si>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</si>
  <si>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</si>
  <si>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</si>
  <si>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</si>
  <si>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</si>
  <si>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</si>
  <si>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</si>
  <si>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</si>
  <si>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</si>
  <si>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</si>
  <si>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</si>
  <si>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</si>
  <si>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</si>
  <si>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</si>
  <si>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</si>
  <si>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</si>
  <si>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</si>
  <si>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</si>
  <si>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</si>
  <si>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</si>
  <si>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</si>
  <si>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</si>
  <si>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</si>
  <si>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</si>
  <si>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</si>
  <si>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</si>
  <si>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</si>
  <si>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</si>
  <si>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</si>
  <si>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</si>
  <si>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</si>
  <si>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</si>
  <si>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</si>
  <si>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</si>
  <si>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</si>
  <si>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</si>
  <si>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</si>
  <si>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</si>
  <si>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</si>
  <si>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</si>
  <si>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</si>
  <si>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</si>
  <si>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</si>
  <si>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</si>
  <si>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</si>
  <si>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</si>
  <si>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</si>
  <si>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</si>
  <si>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</si>
  <si>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</si>
  <si>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</si>
  <si>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</si>
  <si>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</si>
  <si>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</si>
  <si>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</si>
  <si>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</si>
  <si>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</si>
  <si>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</si>
  <si>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</si>
  <si>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</si>
  <si>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</si>
  <si>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</si>
  <si>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</si>
  <si>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</si>
  <si>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</si>
  <si>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</si>
  <si>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</si>
  <si>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</si>
  <si>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</si>
  <si>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</si>
  <si>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</si>
  <si>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</si>
  <si>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</si>
  <si>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</si>
  <si>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</si>
  <si>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</si>
  <si>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</si>
  <si>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</si>
  <si>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</si>
  <si>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</si>
  <si>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</si>
  <si>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</si>
  <si>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</si>
  <si>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</si>
  <si>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24 May 2024</t>
  </si>
  <si>
    <t>24.05.2024</t>
  </si>
  <si>
    <t>26.05.2023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</si>
</sst>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1841684</v>
      </c>
      <c r="C11" s="54">
        <v>1645627</v>
      </c>
      <c r="D11" s="73">
        <f>IFERROR(((B11/C11)-1)*100,IF(B11+C11&lt;&gt;0,100,0))</f>
        <v>11.913817651266045</v>
      </c>
      <c r="E11" s="54">
        <v>33953755</v>
      </c>
      <c r="F11" s="54">
        <v>30914827</v>
      </c>
      <c r="G11" s="73">
        <f>IFERROR(((E11/F11)-1)*100,IF(E11+F11&lt;&gt;0,100,0))</f>
        <v>9.8300016364315965</v>
      </c>
    </row>
    <row r="12" spans="1:7" s="15" customFormat="1" ht="12" x14ac:dyDescent="0.2">
      <c r="A12" s="51" t="s">
        <v>9</v>
      </c>
      <c r="B12" s="54">
        <v>1285162.1000000001</v>
      </c>
      <c r="C12" s="54">
        <v>1368807.4569999999</v>
      </c>
      <c r="D12" s="73">
        <f>IFERROR(((B12/C12)-1)*100,IF(B12+C12&lt;&gt;0,100,0))</f>
        <v>-6.1108197922390417</v>
      </c>
      <c r="E12" s="54">
        <v>27650392.541000001</v>
      </c>
      <c r="F12" s="54">
        <v>31504446.340999998</v>
      </c>
      <c r="G12" s="73">
        <f>IFERROR(((E12/F12)-1)*100,IF(E12+F12&lt;&gt;0,100,0))</f>
        <v>-12.233364644102052</v>
      </c>
    </row>
    <row r="13" spans="1:7" s="15" customFormat="1" ht="12" x14ac:dyDescent="0.2">
      <c r="A13" s="51" t="s">
        <v>10</v>
      </c>
      <c r="B13" s="54">
        <v>94474508.417486295</v>
      </c>
      <c r="C13" s="54">
        <v>102106528.143884</v>
      </c>
      <c r="D13" s="73">
        <f>IFERROR(((B13/C13)-1)*100,IF(B13+C13&lt;&gt;0,100,0))</f>
        <v>-7.4745658922444225</v>
      </c>
      <c r="E13" s="54">
        <v>1931194992.1473601</v>
      </c>
      <c r="F13" s="54">
        <v>2262421056.6313</v>
      </c>
      <c r="G13" s="73">
        <f>IFERROR(((E13/F13)-1)*100,IF(E13+F13&lt;&gt;0,100,0))</f>
        <v>-14.640336886588601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416</v>
      </c>
      <c r="C16" s="54">
        <v>535</v>
      </c>
      <c r="D16" s="73">
        <f>IFERROR(((B16/C16)-1)*100,IF(B16+C16&lt;&gt;0,100,0))</f>
        <v>-22.242990654205606</v>
      </c>
      <c r="E16" s="54">
        <v>8937</v>
      </c>
      <c r="F16" s="54">
        <v>8072</v>
      </c>
      <c r="G16" s="73">
        <f>IFERROR(((E16/F16)-1)*100,IF(E16+F16&lt;&gt;0,100,0))</f>
        <v>10.716055500495546</v>
      </c>
    </row>
    <row r="17" spans="1:7" s="15" customFormat="1" ht="12" x14ac:dyDescent="0.2">
      <c r="A17" s="51" t="s">
        <v>9</v>
      </c>
      <c r="B17" s="54">
        <v>147079.33300000001</v>
      </c>
      <c r="C17" s="54">
        <v>128821.955</v>
      </c>
      <c r="D17" s="73">
        <f>IFERROR(((B17/C17)-1)*100,IF(B17+C17&lt;&gt;0,100,0))</f>
        <v>14.172567090757159</v>
      </c>
      <c r="E17" s="54">
        <v>4142740.9019999998</v>
      </c>
      <c r="F17" s="54">
        <v>3558774.6770000001</v>
      </c>
      <c r="G17" s="73">
        <f>IFERROR(((E17/F17)-1)*100,IF(E17+F17&lt;&gt;0,100,0))</f>
        <v>16.409193556819268</v>
      </c>
    </row>
    <row r="18" spans="1:7" s="15" customFormat="1" ht="12" x14ac:dyDescent="0.2">
      <c r="A18" s="51" t="s">
        <v>10</v>
      </c>
      <c r="B18" s="54">
        <v>7381864.6903913599</v>
      </c>
      <c r="C18" s="54">
        <v>10621035.299324499</v>
      </c>
      <c r="D18" s="73">
        <f>IFERROR(((B18/C18)-1)*100,IF(B18+C18&lt;&gt;0,100,0))</f>
        <v>-30.497691775293802</v>
      </c>
      <c r="E18" s="54">
        <v>215488581.77734399</v>
      </c>
      <c r="F18" s="54">
        <v>205970508.20472601</v>
      </c>
      <c r="G18" s="73">
        <f>IFERROR(((E18/F18)-1)*100,IF(E18+F18&lt;&gt;0,100,0))</f>
        <v>4.6210856377348009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12949144.85925</v>
      </c>
      <c r="C24" s="53">
        <v>13339333.5021</v>
      </c>
      <c r="D24" s="52">
        <f>B24-C24</f>
        <v>-390188.64285000041</v>
      </c>
      <c r="E24" s="54">
        <v>281902757.07973999</v>
      </c>
      <c r="F24" s="54">
        <v>316546838.11338001</v>
      </c>
      <c r="G24" s="52">
        <f>E24-F24</f>
        <v>-34644081.033640027</v>
      </c>
    </row>
    <row r="25" spans="1:7" s="15" customFormat="1" ht="12" x14ac:dyDescent="0.2">
      <c r="A25" s="55" t="s">
        <v>15</v>
      </c>
      <c r="B25" s="53">
        <v>17701713.950739998</v>
      </c>
      <c r="C25" s="53">
        <v>18542507.093619999</v>
      </c>
      <c r="D25" s="52">
        <f>B25-C25</f>
        <v>-840793.14288000017</v>
      </c>
      <c r="E25" s="54">
        <v>338974479.46745002</v>
      </c>
      <c r="F25" s="54">
        <v>346220325.39863002</v>
      </c>
      <c r="G25" s="52">
        <f>E25-F25</f>
        <v>-7245845.9311800003</v>
      </c>
    </row>
    <row r="26" spans="1:7" s="25" customFormat="1" ht="12" x14ac:dyDescent="0.2">
      <c r="A26" s="56" t="s">
        <v>16</v>
      </c>
      <c r="B26" s="57">
        <f>B24-B25</f>
        <v>-4752569.0914899986</v>
      </c>
      <c r="C26" s="57">
        <f>C24-C25</f>
        <v>-5203173.5915199984</v>
      </c>
      <c r="D26" s="57"/>
      <c r="E26" s="57">
        <f>E24-E25</f>
        <v>-57071722.387710035</v>
      </c>
      <c r="F26" s="57">
        <f>F24-F25</f>
        <v>-29673487.285250008</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79150.835874869997</v>
      </c>
      <c r="C33" s="104">
        <v>76589.535184070002</v>
      </c>
      <c r="D33" s="73">
        <f t="shared" ref="D33:D42" si="0">IFERROR(((B33/C33)-1)*100,IF(B33+C33&lt;&gt;0,100,0))</f>
        <v>3.3441914546737284</v>
      </c>
      <c r="E33" s="51"/>
      <c r="F33" s="104">
        <v>80213.66</v>
      </c>
      <c r="G33" s="104">
        <v>78426.16</v>
      </c>
    </row>
    <row r="34" spans="1:7" s="15" customFormat="1" ht="12" x14ac:dyDescent="0.2">
      <c r="A34" s="51" t="s">
        <v>23</v>
      </c>
      <c r="B34" s="104">
        <v>81613.223635949995</v>
      </c>
      <c r="C34" s="104">
        <v>72972.160505220003</v>
      </c>
      <c r="D34" s="73">
        <f t="shared" si="0"/>
        <v>11.84158872493828</v>
      </c>
      <c r="E34" s="51"/>
      <c r="F34" s="104">
        <v>82898.61</v>
      </c>
      <c r="G34" s="104">
        <v>80747.31</v>
      </c>
    </row>
    <row r="35" spans="1:7" s="15" customFormat="1" ht="12" x14ac:dyDescent="0.2">
      <c r="A35" s="51" t="s">
        <v>24</v>
      </c>
      <c r="B35" s="104">
        <v>74081.338743700006</v>
      </c>
      <c r="C35" s="104">
        <v>65740.246835950005</v>
      </c>
      <c r="D35" s="73">
        <f t="shared" si="0"/>
        <v>12.68795343675022</v>
      </c>
      <c r="E35" s="51"/>
      <c r="F35" s="104">
        <v>74498.87</v>
      </c>
      <c r="G35" s="104">
        <v>73422.960000000006</v>
      </c>
    </row>
    <row r="36" spans="1:7" s="15" customFormat="1" ht="12" x14ac:dyDescent="0.2">
      <c r="A36" s="51" t="s">
        <v>25</v>
      </c>
      <c r="B36" s="104">
        <v>72746.055104309999</v>
      </c>
      <c r="C36" s="104">
        <v>71404.272528539994</v>
      </c>
      <c r="D36" s="73">
        <f t="shared" si="0"/>
        <v>1.8791348588191203</v>
      </c>
      <c r="E36" s="51"/>
      <c r="F36" s="104">
        <v>73915.710000000006</v>
      </c>
      <c r="G36" s="104">
        <v>72004.78</v>
      </c>
    </row>
    <row r="37" spans="1:7" s="15" customFormat="1" ht="12" x14ac:dyDescent="0.2">
      <c r="A37" s="51" t="s">
        <v>79</v>
      </c>
      <c r="B37" s="104">
        <v>62581.350636800002</v>
      </c>
      <c r="C37" s="104">
        <v>67438.396944380002</v>
      </c>
      <c r="D37" s="73">
        <f t="shared" si="0"/>
        <v>-7.2021971571860739</v>
      </c>
      <c r="E37" s="51"/>
      <c r="F37" s="104">
        <v>65190.61</v>
      </c>
      <c r="G37" s="104">
        <v>61742.42</v>
      </c>
    </row>
    <row r="38" spans="1:7" s="15" customFormat="1" ht="12" x14ac:dyDescent="0.2">
      <c r="A38" s="51" t="s">
        <v>26</v>
      </c>
      <c r="B38" s="104">
        <v>109834.93202674</v>
      </c>
      <c r="C38" s="104">
        <v>106353.17550659001</v>
      </c>
      <c r="D38" s="73">
        <f t="shared" si="0"/>
        <v>3.2737682759028219</v>
      </c>
      <c r="E38" s="51"/>
      <c r="F38" s="104">
        <v>111344.5</v>
      </c>
      <c r="G38" s="104">
        <v>108690.81</v>
      </c>
    </row>
    <row r="39" spans="1:7" s="15" customFormat="1" ht="12" x14ac:dyDescent="0.2">
      <c r="A39" s="51" t="s">
        <v>27</v>
      </c>
      <c r="B39" s="104">
        <v>17235.06832468</v>
      </c>
      <c r="C39" s="104">
        <v>14654.198673590001</v>
      </c>
      <c r="D39" s="73">
        <f t="shared" si="0"/>
        <v>17.611810161556484</v>
      </c>
      <c r="E39" s="51"/>
      <c r="F39" s="104">
        <v>17437.95</v>
      </c>
      <c r="G39" s="104">
        <v>17073.349999999999</v>
      </c>
    </row>
    <row r="40" spans="1:7" s="15" customFormat="1" ht="12" x14ac:dyDescent="0.2">
      <c r="A40" s="51" t="s">
        <v>28</v>
      </c>
      <c r="B40" s="104">
        <v>107377.68139898</v>
      </c>
      <c r="C40" s="104">
        <v>100642.62284556001</v>
      </c>
      <c r="D40" s="73">
        <f t="shared" si="0"/>
        <v>6.6920538863093793</v>
      </c>
      <c r="E40" s="51"/>
      <c r="F40" s="104">
        <v>108728.62</v>
      </c>
      <c r="G40" s="104">
        <v>106294.07</v>
      </c>
    </row>
    <row r="41" spans="1:7" s="15" customFormat="1" ht="12" x14ac:dyDescent="0.2">
      <c r="A41" s="51" t="s">
        <v>29</v>
      </c>
      <c r="B41" s="59"/>
      <c r="C41" s="59"/>
      <c r="D41" s="73">
        <f t="shared" si="0"/>
        <v>0</v>
      </c>
      <c r="E41" s="51"/>
      <c r="F41" s="59"/>
      <c r="G41" s="59"/>
    </row>
    <row r="42" spans="1:7" s="15" customFormat="1" ht="12" x14ac:dyDescent="0.2">
      <c r="A42" s="51" t="s">
        <v>78</v>
      </c>
      <c r="B42" s="104">
        <v>669.08051380999996</v>
      </c>
      <c r="C42" s="104">
        <v>792.21066298999995</v>
      </c>
      <c r="D42" s="73">
        <f t="shared" si="0"/>
        <v>-15.542601852299764</v>
      </c>
      <c r="E42" s="51"/>
      <c r="F42" s="104">
        <v>694.95</v>
      </c>
      <c r="G42" s="104">
        <v>665.11</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19302.9536795817</v>
      </c>
      <c r="D48" s="59"/>
      <c r="E48" s="105">
        <v>21818.817730075702</v>
      </c>
      <c r="F48" s="59"/>
      <c r="G48" s="73">
        <f>IFERROR(((C48/E48)-1)*100,IF(C48+E48&lt;&gt;0,100,0))</f>
        <v>-11.530707491204073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1635</v>
      </c>
      <c r="D54" s="62"/>
      <c r="E54" s="106">
        <v>313403</v>
      </c>
      <c r="F54" s="106">
        <v>29215221.180199999</v>
      </c>
      <c r="G54" s="106">
        <v>8017064.9280000003</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5743</v>
      </c>
      <c r="C68" s="53">
        <v>7728</v>
      </c>
      <c r="D68" s="73">
        <f>IFERROR(((B68/C68)-1)*100,IF(B68+C68&lt;&gt;0,100,0))</f>
        <v>-25.685817805383028</v>
      </c>
      <c r="E68" s="53">
        <v>121374</v>
      </c>
      <c r="F68" s="53">
        <v>139890</v>
      </c>
      <c r="G68" s="73">
        <f>IFERROR(((E68/F68)-1)*100,IF(E68+F68&lt;&gt;0,100,0))</f>
        <v>-13.236114089641859</v>
      </c>
    </row>
    <row r="69" spans="1:7" s="15" customFormat="1" ht="12" x14ac:dyDescent="0.2">
      <c r="A69" s="66" t="s">
        <v>54</v>
      </c>
      <c r="B69" s="54">
        <v>242849408.829</v>
      </c>
      <c r="C69" s="53">
        <v>261458602.785</v>
      </c>
      <c r="D69" s="73">
        <f>IFERROR(((B69/C69)-1)*100,IF(B69+C69&lt;&gt;0,100,0))</f>
        <v>-7.1174533015088919</v>
      </c>
      <c r="E69" s="53">
        <v>4781752032.8009996</v>
      </c>
      <c r="F69" s="53">
        <v>5173839074.7519999</v>
      </c>
      <c r="G69" s="73">
        <f>IFERROR(((E69/F69)-1)*100,IF(E69+F69&lt;&gt;0,100,0))</f>
        <v>-7.5782612540919452</v>
      </c>
    </row>
    <row r="70" spans="1:7" s="15" customFormat="1" ht="12" x14ac:dyDescent="0.2">
      <c r="A70" s="66" t="s">
        <v>55</v>
      </c>
      <c r="B70" s="54">
        <v>215367190.34419999</v>
      </c>
      <c r="C70" s="53">
        <v>224910301.9064</v>
      </c>
      <c r="D70" s="73">
        <f>IFERROR(((B70/C70)-1)*100,IF(B70+C70&lt;&gt;0,100,0))</f>
        <v>-4.2430744529308058</v>
      </c>
      <c r="E70" s="53">
        <v>4253300670.58816</v>
      </c>
      <c r="F70" s="53">
        <v>4726365108.3378897</v>
      </c>
      <c r="G70" s="73">
        <f>IFERROR(((E70/F70)-1)*100,IF(E70+F70&lt;&gt;0,100,0))</f>
        <v>-10.009054038486909</v>
      </c>
    </row>
    <row r="71" spans="1:7" s="15" customFormat="1" ht="12" x14ac:dyDescent="0.2">
      <c r="A71" s="66" t="s">
        <v>93</v>
      </c>
      <c r="B71" s="73">
        <f>IFERROR(B69/B68/1000,)</f>
        <v>42.286158598119449</v>
      </c>
      <c r="C71" s="73">
        <f>IFERROR(C69/C68/1000,)</f>
        <v>33.832634935947205</v>
      </c>
      <c r="D71" s="73">
        <f>IFERROR(((B71/C71)-1)*100,IF(B71+C71&lt;&gt;0,100,0))</f>
        <v>24.986299997551686</v>
      </c>
      <c r="E71" s="73">
        <f>IFERROR(E69/E68/1000,)</f>
        <v>39.396839791067279</v>
      </c>
      <c r="F71" s="73">
        <f>IFERROR(F69/F68/1000,)</f>
        <v>36.985053075645148</v>
      </c>
      <c r="G71" s="73">
        <f>IFERROR(((E71/F71)-1)*100,IF(E71+F71&lt;&gt;0,100,0))</f>
        <v>6.5209767591500434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2594</v>
      </c>
      <c r="C74" s="53">
        <v>2948</v>
      </c>
      <c r="D74" s="73">
        <f>IFERROR(((B74/C74)-1)*100,IF(B74+C74&lt;&gt;0,100,0))</f>
        <v>-12.00814111261872</v>
      </c>
      <c r="E74" s="53">
        <v>53564</v>
      </c>
      <c r="F74" s="53">
        <v>56851</v>
      </c>
      <c r="G74" s="73">
        <f>IFERROR(((E74/F74)-1)*100,IF(E74+F74&lt;&gt;0,100,0))</f>
        <v>-5.7817804436157694</v>
      </c>
    </row>
    <row r="75" spans="1:7" s="15" customFormat="1" ht="12" x14ac:dyDescent="0.2">
      <c r="A75" s="66" t="s">
        <v>54</v>
      </c>
      <c r="B75" s="54">
        <v>582640963.37399995</v>
      </c>
      <c r="C75" s="53">
        <v>665094217.46399999</v>
      </c>
      <c r="D75" s="73">
        <f>IFERROR(((B75/C75)-1)*100,IF(B75+C75&lt;&gt;0,100,0))</f>
        <v>-12.397229133098431</v>
      </c>
      <c r="E75" s="53">
        <v>13097793771.562</v>
      </c>
      <c r="F75" s="53">
        <v>12301104393.271999</v>
      </c>
      <c r="G75" s="73">
        <f>IFERROR(((E75/F75)-1)*100,IF(E75+F75&lt;&gt;0,100,0))</f>
        <v>6.4765678984542552</v>
      </c>
    </row>
    <row r="76" spans="1:7" s="15" customFormat="1" ht="12" x14ac:dyDescent="0.2">
      <c r="A76" s="66" t="s">
        <v>55</v>
      </c>
      <c r="B76" s="54">
        <v>509824322.60378999</v>
      </c>
      <c r="C76" s="53">
        <v>589553971.29506004</v>
      </c>
      <c r="D76" s="73">
        <f>IFERROR(((B76/C76)-1)*100,IF(B76+C76&lt;&gt;0,100,0))</f>
        <v>-13.5237234542123</v>
      </c>
      <c r="E76" s="53">
        <v>11509500898.2971</v>
      </c>
      <c r="F76" s="53">
        <v>11387565135.382999</v>
      </c>
      <c r="G76" s="73">
        <f>IFERROR(((E76/F76)-1)*100,IF(E76+F76&lt;&gt;0,100,0))</f>
        <v>1.0707799381557637</v>
      </c>
    </row>
    <row r="77" spans="1:7" s="15" customFormat="1" ht="12" x14ac:dyDescent="0.2">
      <c r="A77" s="66" t="s">
        <v>93</v>
      </c>
      <c r="B77" s="73">
        <f>IFERROR(B75/B74/1000,)</f>
        <v>224.61101132382421</v>
      </c>
      <c r="C77" s="73">
        <f>IFERROR(C75/C74/1000,)</f>
        <v>225.60862193487111</v>
      </c>
      <c r="D77" s="73">
        <f>IFERROR(((B77/C77)-1)*100,IF(B77+C77&lt;&gt;0,100,0))</f>
        <v>-0.44218638564925694</v>
      </c>
      <c r="E77" s="73">
        <f>IFERROR(E75/E74/1000,)</f>
        <v>244.52605801586887</v>
      </c>
      <c r="F77" s="73">
        <f>IFERROR(F75/F74/1000,)</f>
        <v>216.3744594338182</v>
      </c>
      <c r="G77" s="73">
        <f>IFERROR(((E77/F77)-1)*100,IF(E77+F77&lt;&gt;0,100,0))</f>
        <v>13.010592218561401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171</v>
      </c>
      <c r="C80" s="53">
        <v>157</v>
      </c>
      <c r="D80" s="73">
        <f>IFERROR(((B80/C80)-1)*100,IF(B80+C80&lt;&gt;0,100,0))</f>
        <v>8.9171974522292974</v>
      </c>
      <c r="E80" s="53">
        <v>4528</v>
      </c>
      <c r="F80" s="53">
        <v>4012</v>
      </c>
      <c r="G80" s="73">
        <f>IFERROR(((E80/F80)-1)*100,IF(E80+F80&lt;&gt;0,100,0))</f>
        <v>12.861415752741777</v>
      </c>
    </row>
    <row r="81" spans="1:7" s="15" customFormat="1" ht="12" x14ac:dyDescent="0.2">
      <c r="A81" s="66" t="s">
        <v>54</v>
      </c>
      <c r="B81" s="54">
        <v>24149796.456</v>
      </c>
      <c r="C81" s="53">
        <v>23257970.445999999</v>
      </c>
      <c r="D81" s="73">
        <f>IFERROR(((B81/C81)-1)*100,IF(B81+C81&lt;&gt;0,100,0))</f>
        <v>3.8344962733125376</v>
      </c>
      <c r="E81" s="53">
        <v>475252137.04900002</v>
      </c>
      <c r="F81" s="53">
        <v>470437267.546</v>
      </c>
      <c r="G81" s="73">
        <f>IFERROR(((E81/F81)-1)*100,IF(E81+F81&lt;&gt;0,100,0))</f>
        <v>1.0234881109901117</v>
      </c>
    </row>
    <row r="82" spans="1:7" s="15" customFormat="1" ht="12" x14ac:dyDescent="0.2">
      <c r="A82" s="66" t="s">
        <v>55</v>
      </c>
      <c r="B82" s="54">
        <v>3484854.9869001498</v>
      </c>
      <c r="C82" s="53">
        <v>1866367.8603206801</v>
      </c>
      <c r="D82" s="73">
        <f>IFERROR(((B82/C82)-1)*100,IF(B82+C82&lt;&gt;0,100,0))</f>
        <v>86.718548952154634</v>
      </c>
      <c r="E82" s="53">
        <v>112831069.349365</v>
      </c>
      <c r="F82" s="53">
        <v>119265321.118477</v>
      </c>
      <c r="G82" s="73">
        <f>IFERROR(((E82/F82)-1)*100,IF(E82+F82&lt;&gt;0,100,0))</f>
        <v>-5.3949058358047637</v>
      </c>
    </row>
    <row r="83" spans="1:7" x14ac:dyDescent="0.2">
      <c r="A83" s="66" t="s">
        <v>93</v>
      </c>
      <c r="B83" s="73">
        <f>IFERROR(B81/B80/1000,)</f>
        <v>141.2268798596491</v>
      </c>
      <c r="C83" s="73">
        <f>IFERROR(C81/C80/1000,)</f>
        <v>148.1399391464968</v>
      </c>
      <c r="D83" s="73">
        <f>IFERROR(((B83/C83)-1)*100,IF(B83+C83&lt;&gt;0,100,0))</f>
        <v>-4.6665735970171536</v>
      </c>
      <c r="E83" s="73">
        <f>IFERROR(E81/E80/1000,)</f>
        <v>104.95851083237633</v>
      </c>
      <c r="F83" s="73">
        <f>IFERROR(F81/F80/1000,)</f>
        <v>117.25754425373879</v>
      </c>
      <c r="G83" s="73">
        <f>IFERROR(((E83/F83)-1)*100,IF(E83+F83&lt;&gt;0,100,0))</f>
        <v>-10.48890585218809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8508</v>
      </c>
      <c r="C86" s="51">
        <f>C68+C74+C80</f>
        <v>10833</v>
      </c>
      <c r="D86" s="73">
        <f>IFERROR(((B86/C86)-1)*100,IF(B86+C86&lt;&gt;0,100,0))</f>
        <v>-21.462198836887293</v>
      </c>
      <c r="E86" s="51">
        <f>E68+E74+E80</f>
        <v>179466</v>
      </c>
      <c r="F86" s="51">
        <f>F68+F74+F80</f>
        <v>200753</v>
      </c>
      <c r="G86" s="73">
        <f>IFERROR(((E86/F86)-1)*100,IF(E86+F86&lt;&gt;0,100,0))</f>
        <v>-10.603577530597297</v>
      </c>
    </row>
    <row r="87" spans="1:7" s="15" customFormat="1" ht="12" x14ac:dyDescent="0.2">
      <c r="A87" s="66" t="s">
        <v>54</v>
      </c>
      <c r="B87" s="51">
        <f t="shared" ref="B87:C87" si="1">B69+B75+B81</f>
        <v>849640168.65899992</v>
      </c>
      <c r="C87" s="51">
        <f t="shared" si="1"/>
        <v>949810790.69499993</v>
      </c>
      <c r="D87" s="73">
        <f>IFERROR(((B87/C87)-1)*100,IF(B87+C87&lt;&gt;0,100,0))</f>
        <v>-10.546376501229549</v>
      </c>
      <c r="E87" s="51">
        <f t="shared" ref="E87:F87" si="2">E69+E75+E81</f>
        <v>18354797941.411999</v>
      </c>
      <c r="F87" s="51">
        <f t="shared" si="2"/>
        <v>17945380735.57</v>
      </c>
      <c r="G87" s="73">
        <f>IFERROR(((E87/F87)-1)*100,IF(E87+F87&lt;&gt;0,100,0))</f>
        <v>2.2814629116811203</v>
      </c>
    </row>
    <row r="88" spans="1:7" s="15" customFormat="1" ht="12" x14ac:dyDescent="0.2">
      <c r="A88" s="66" t="s">
        <v>55</v>
      </c>
      <c r="B88" s="51">
        <f t="shared" ref="B88:C88" si="3">B70+B76+B82</f>
        <v>728676367.93489003</v>
      </c>
      <c r="C88" s="51">
        <f t="shared" si="3"/>
        <v>816330641.06178069</v>
      </c>
      <c r="D88" s="73">
        <f>IFERROR(((B88/C88)-1)*100,IF(B88+C88&lt;&gt;0,100,0))</f>
        <v>-10.737594391027748</v>
      </c>
      <c r="E88" s="51">
        <f t="shared" ref="E88:F88" si="4">E70+E76+E82</f>
        <v>15875632638.234625</v>
      </c>
      <c r="F88" s="51">
        <f t="shared" si="4"/>
        <v>16233195564.839367</v>
      </c>
      <c r="G88" s="73">
        <f>IFERROR(((E88/F88)-1)*100,IF(E88+F88&lt;&gt;0,100,0))</f>
        <v>-2.2026650586235319</v>
      </c>
    </row>
    <row r="89" spans="1:7" x14ac:dyDescent="0.2">
      <c r="A89" s="66" t="s">
        <v>94</v>
      </c>
      <c r="B89" s="73">
        <f>IFERROR((B75/B87)*100,IF(B75+B87&lt;&gt;0,100,0))</f>
        <v>68.575025624505386</v>
      </c>
      <c r="C89" s="73">
        <f>IFERROR((C75/C87)*100,IF(C75+C87&lt;&gt;0,100,0))</f>
        <v>70.023864119014078</v>
      </c>
      <c r="D89" s="73">
        <f>IFERROR(((B89/C89)-1)*100,IF(B89+C89&lt;&gt;0,100,0))</f>
        <v>-2.0690639009098621</v>
      </c>
      <c r="E89" s="73">
        <f>IFERROR((E75/E87)*100,IF(E75+E87&lt;&gt;0,100,0))</f>
        <v>71.358964633496868</v>
      </c>
      <c r="F89" s="73">
        <f>IFERROR((F75/F87)*100,IF(F75+F87&lt;&gt;0,100,0))</f>
        <v>68.54746953844041</v>
      </c>
      <c r="G89" s="73">
        <f>IFERROR(((E89/F89)-1)*100,IF(E89+F89&lt;&gt;0,100,0))</f>
        <v>4.1015300987585102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98077318.525000006</v>
      </c>
      <c r="C97" s="107">
        <v>152550000.15799999</v>
      </c>
      <c r="D97" s="52">
        <f>B97-C97</f>
        <v>-54472681.632999986</v>
      </c>
      <c r="E97" s="107">
        <v>2145714346.2709999</v>
      </c>
      <c r="F97" s="107">
        <v>2534769441.5469999</v>
      </c>
      <c r="G97" s="68">
        <f>E97-F97</f>
        <v>-389055095.27600002</v>
      </c>
    </row>
    <row r="98" spans="1:7" s="15" customFormat="1" ht="13.5" x14ac:dyDescent="0.2">
      <c r="A98" s="66" t="s">
        <v>88</v>
      </c>
      <c r="B98" s="53">
        <v>121676162.45</v>
      </c>
      <c r="C98" s="107">
        <v>142766453.229</v>
      </c>
      <c r="D98" s="52">
        <f>B98-C98</f>
        <v>-21090290.778999999</v>
      </c>
      <c r="E98" s="107">
        <v>2117394437.7839999</v>
      </c>
      <c r="F98" s="107">
        <v>2535579245.0710001</v>
      </c>
      <c r="G98" s="68">
        <f>E98-F98</f>
        <v>-418184807.28700018</v>
      </c>
    </row>
    <row r="99" spans="1:7" s="15" customFormat="1" ht="12" x14ac:dyDescent="0.2">
      <c r="A99" s="69" t="s">
        <v>16</v>
      </c>
      <c r="B99" s="52">
        <f>B97-B98</f>
        <v>-23598843.924999997</v>
      </c>
      <c r="C99" s="52">
        <f>C97-C98</f>
        <v>9783546.9289999902</v>
      </c>
      <c r="D99" s="70"/>
      <c r="E99" s="52">
        <f>E97-E98</f>
        <v>28319908.486999989</v>
      </c>
      <c r="F99" s="70">
        <f>F97-F98</f>
        <v>-809803.52400016785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948.18444173924797</v>
      </c>
      <c r="C111" s="108">
        <v>841.34796355954404</v>
      </c>
      <c r="D111" s="73">
        <f>IFERROR(((B111/C111)-1)*100,IF(B111+C111&lt;&gt;0,100,0))</f>
        <v>12.698251235755542</v>
      </c>
      <c r="E111" s="72"/>
      <c r="F111" s="109">
        <v>959.27769511802501</v>
      </c>
      <c r="G111" s="109">
        <v>948.18444173924797</v>
      </c>
    </row>
    <row r="112" spans="1:7" s="15" customFormat="1" ht="12" x14ac:dyDescent="0.2">
      <c r="A112" s="66" t="s">
        <v>50</v>
      </c>
      <c r="B112" s="109">
        <v>934.08805258227096</v>
      </c>
      <c r="C112" s="108">
        <v>829.14407617155803</v>
      </c>
      <c r="D112" s="73">
        <f>IFERROR(((B112/C112)-1)*100,IF(B112+C112&lt;&gt;0,100,0))</f>
        <v>12.656904804201851</v>
      </c>
      <c r="E112" s="72"/>
      <c r="F112" s="109">
        <v>945.05564939244698</v>
      </c>
      <c r="G112" s="109">
        <v>934.08805258227096</v>
      </c>
    </row>
    <row r="113" spans="1:7" s="15" customFormat="1" ht="12" x14ac:dyDescent="0.2">
      <c r="A113" s="66" t="s">
        <v>51</v>
      </c>
      <c r="B113" s="109">
        <v>1024.26446662955</v>
      </c>
      <c r="C113" s="108">
        <v>905.14990759080695</v>
      </c>
      <c r="D113" s="73">
        <f>IFERROR(((B113/C113)-1)*100,IF(B113+C113&lt;&gt;0,100,0))</f>
        <v>13.159649914320216</v>
      </c>
      <c r="E113" s="72"/>
      <c r="F113" s="109">
        <v>1035.7625341778501</v>
      </c>
      <c r="G113" s="109">
        <v>1024.26446662955</v>
      </c>
    </row>
    <row r="114" spans="1:7" s="25" customFormat="1" ht="12" x14ac:dyDescent="0.2">
      <c r="A114" s="69" t="s">
        <v>52</v>
      </c>
      <c r="B114" s="73"/>
      <c r="C114" s="72"/>
      <c r="D114" s="74"/>
      <c r="E114" s="72"/>
      <c r="F114" s="58"/>
      <c r="G114" s="58"/>
    </row>
    <row r="115" spans="1:7" s="15" customFormat="1" ht="12" x14ac:dyDescent="0.2">
      <c r="A115" s="66" t="s">
        <v>56</v>
      </c>
      <c r="B115" s="109">
        <v>725.55666233341401</v>
      </c>
      <c r="C115" s="108">
        <v>654.446311509834</v>
      </c>
      <c r="D115" s="73">
        <f>IFERROR(((B115/C115)-1)*100,IF(B115+C115&lt;&gt;0,100,0))</f>
        <v>10.865727191513329</v>
      </c>
      <c r="E115" s="72"/>
      <c r="F115" s="109">
        <v>728.55209647117999</v>
      </c>
      <c r="G115" s="109">
        <v>725.55666233341401</v>
      </c>
    </row>
    <row r="116" spans="1:7" s="15" customFormat="1" ht="12" x14ac:dyDescent="0.2">
      <c r="A116" s="66" t="s">
        <v>57</v>
      </c>
      <c r="B116" s="109">
        <v>942.24089398505203</v>
      </c>
      <c r="C116" s="108">
        <v>849.55118606841904</v>
      </c>
      <c r="D116" s="73">
        <f>IFERROR(((B116/C116)-1)*100,IF(B116+C116&lt;&gt;0,100,0))</f>
        <v>10.910432406737659</v>
      </c>
      <c r="E116" s="72"/>
      <c r="F116" s="109">
        <v>952.24880959055997</v>
      </c>
      <c r="G116" s="109">
        <v>942.24089398505203</v>
      </c>
    </row>
    <row r="117" spans="1:7" s="15" customFormat="1" ht="12" x14ac:dyDescent="0.2">
      <c r="A117" s="66" t="s">
        <v>59</v>
      </c>
      <c r="B117" s="109">
        <v>1089.91574709521</v>
      </c>
      <c r="C117" s="108">
        <v>955.98898048138096</v>
      </c>
      <c r="D117" s="73">
        <f>IFERROR(((B117/C117)-1)*100,IF(B117+C117&lt;&gt;0,100,0))</f>
        <v>14.009237485811955</v>
      </c>
      <c r="E117" s="72"/>
      <c r="F117" s="109">
        <v>1104.4698604231901</v>
      </c>
      <c r="G117" s="109">
        <v>1089.91574709521</v>
      </c>
    </row>
    <row r="118" spans="1:7" s="15" customFormat="1" ht="12" x14ac:dyDescent="0.2">
      <c r="A118" s="66" t="s">
        <v>58</v>
      </c>
      <c r="B118" s="109">
        <v>992.45370065067505</v>
      </c>
      <c r="C118" s="108">
        <v>882.41862635918301</v>
      </c>
      <c r="D118" s="73">
        <f>IFERROR(((B118/C118)-1)*100,IF(B118+C118&lt;&gt;0,100,0))</f>
        <v>12.46971346757395</v>
      </c>
      <c r="E118" s="72"/>
      <c r="F118" s="109">
        <v>1007.03115238382</v>
      </c>
      <c r="G118" s="109">
        <v>992.45370065067505</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97</v>
      </c>
      <c r="C127" s="53">
        <v>201</v>
      </c>
      <c r="D127" s="73">
        <f>IFERROR(((B127/C127)-1)*100,IF(B127+C127&lt;&gt;0,100,0))</f>
        <v>-51.741293532338304</v>
      </c>
      <c r="E127" s="53">
        <v>7282</v>
      </c>
      <c r="F127" s="53">
        <v>6406</v>
      </c>
      <c r="G127" s="73">
        <f>IFERROR(((E127/F127)-1)*100,IF(E127+F127&lt;&gt;0,100,0))</f>
        <v>13.674679987511706</v>
      </c>
    </row>
    <row r="128" spans="1:7" s="15" customFormat="1" ht="12" x14ac:dyDescent="0.2">
      <c r="A128" s="66" t="s">
        <v>74</v>
      </c>
      <c r="B128" s="54">
        <v>3</v>
      </c>
      <c r="C128" s="53">
        <v>1</v>
      </c>
      <c r="D128" s="73">
        <f>IFERROR(((B128/C128)-1)*100,IF(B128+C128&lt;&gt;0,100,0))</f>
        <v>200</v>
      </c>
      <c r="E128" s="53">
        <v>162</v>
      </c>
      <c r="F128" s="53">
        <v>152</v>
      </c>
      <c r="G128" s="73">
        <f>IFERROR(((E128/F128)-1)*100,IF(E128+F128&lt;&gt;0,100,0))</f>
        <v>6.578947368421062</v>
      </c>
    </row>
    <row r="129" spans="1:7" s="25" customFormat="1" ht="12" x14ac:dyDescent="0.2">
      <c r="A129" s="69" t="s">
        <v>34</v>
      </c>
      <c r="B129" s="70">
        <f>SUM(B126:B128)</f>
        <v>100</v>
      </c>
      <c r="C129" s="70">
        <f>SUM(C126:C128)</f>
        <v>202</v>
      </c>
      <c r="D129" s="73">
        <f>IFERROR(((B129/C129)-1)*100,IF(B129+C129&lt;&gt;0,100,0))</f>
        <v>-50.495049504950494</v>
      </c>
      <c r="E129" s="70">
        <f>SUM(E126:E128)</f>
        <v>7444</v>
      </c>
      <c r="F129" s="70">
        <f>SUM(F126:F128)</f>
        <v>6564</v>
      </c>
      <c r="G129" s="73">
        <f>IFERROR(((E129/F129)-1)*100,IF(E129+F129&lt;&gt;0,100,0))</f>
        <v>13.40645947592931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14</v>
      </c>
      <c r="C132" s="53">
        <v>101</v>
      </c>
      <c r="D132" s="73">
        <f>IFERROR(((B132/C132)-1)*100,IF(B132+C132&lt;&gt;0,100,0))</f>
        <v>-86.138613861386133</v>
      </c>
      <c r="E132" s="53">
        <v>650</v>
      </c>
      <c r="F132" s="53">
        <v>580</v>
      </c>
      <c r="G132" s="73">
        <f>IFERROR(((E132/F132)-1)*100,IF(E132+F132&lt;&gt;0,100,0))</f>
        <v>12.06896551724137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14</v>
      </c>
      <c r="C134" s="70">
        <f>SUM(C132:C133)</f>
        <v>101</v>
      </c>
      <c r="D134" s="73">
        <f>IFERROR(((B134/C134)-1)*100,IF(B134+C134&lt;&gt;0,100,0))</f>
        <v>-86.138613861386133</v>
      </c>
      <c r="E134" s="70">
        <f>SUM(E132:E133)</f>
        <v>650</v>
      </c>
      <c r="F134" s="70">
        <f>SUM(F132:F133)</f>
        <v>580</v>
      </c>
      <c r="G134" s="73">
        <f>IFERROR(((E134/F134)-1)*100,IF(E134+F134&lt;&gt;0,100,0))</f>
        <v>12.06896551724137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68395</v>
      </c>
      <c r="C138" s="53">
        <v>70768</v>
      </c>
      <c r="D138" s="73">
        <f>IFERROR(((B138/C138)-1)*100,IF(B138+C138&lt;&gt;0,100,0))</f>
        <v>-3.3532104906172311</v>
      </c>
      <c r="E138" s="53">
        <v>7365688</v>
      </c>
      <c r="F138" s="53">
        <v>6362764</v>
      </c>
      <c r="G138" s="73">
        <f>IFERROR(((E138/F138)-1)*100,IF(E138+F138&lt;&gt;0,100,0))</f>
        <v>15.762395084903357</v>
      </c>
    </row>
    <row r="139" spans="1:7" s="15" customFormat="1" ht="12" x14ac:dyDescent="0.2">
      <c r="A139" s="66" t="s">
        <v>74</v>
      </c>
      <c r="B139" s="54">
        <v>17</v>
      </c>
      <c r="C139" s="53">
        <v>2</v>
      </c>
      <c r="D139" s="73">
        <f>IFERROR(((B139/C139)-1)*100,IF(B139+C139&lt;&gt;0,100,0))</f>
        <v>750</v>
      </c>
      <c r="E139" s="53">
        <v>6363</v>
      </c>
      <c r="F139" s="53">
        <v>7495</v>
      </c>
      <c r="G139" s="73">
        <f>IFERROR(((E139/F139)-1)*100,IF(E139+F139&lt;&gt;0,100,0))</f>
        <v>-15.10340226817879</v>
      </c>
    </row>
    <row r="140" spans="1:7" s="15" customFormat="1" ht="12" x14ac:dyDescent="0.2">
      <c r="A140" s="69" t="s">
        <v>34</v>
      </c>
      <c r="B140" s="70">
        <f>SUM(B137:B139)</f>
        <v>68412</v>
      </c>
      <c r="C140" s="70">
        <f>SUM(C137:C139)</f>
        <v>70770</v>
      </c>
      <c r="D140" s="73">
        <f>IFERROR(((B140/C140)-1)*100,IF(B140+C140&lt;&gt;0,100,0))</f>
        <v>-3.3319203052140756</v>
      </c>
      <c r="E140" s="70">
        <f>SUM(E137:E139)</f>
        <v>7372051</v>
      </c>
      <c r="F140" s="70">
        <f>SUM(F137:F139)</f>
        <v>6371089</v>
      </c>
      <c r="G140" s="73">
        <f>IFERROR(((E140/F140)-1)*100,IF(E140+F140&lt;&gt;0,100,0))</f>
        <v>15.71100325234822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3620</v>
      </c>
      <c r="C143" s="53">
        <v>30980</v>
      </c>
      <c r="D143" s="73">
        <f>IFERROR(((B143/C143)-1)*100,)</f>
        <v>-88.315041962556478</v>
      </c>
      <c r="E143" s="53">
        <v>488919</v>
      </c>
      <c r="F143" s="53">
        <v>276787</v>
      </c>
      <c r="G143" s="73">
        <f>IFERROR(((E143/F143)-1)*100,)</f>
        <v>76.640882700415844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3620</v>
      </c>
      <c r="C145" s="70">
        <f>SUM(C143:C144)</f>
        <v>30980</v>
      </c>
      <c r="D145" s="73">
        <f>IFERROR(((B145/C145)-1)*100,)</f>
        <v>-88.315041962556478</v>
      </c>
      <c r="E145" s="70">
        <f>SUM(E143:E144)</f>
        <v>488919</v>
      </c>
      <c r="F145" s="70">
        <f>SUM(F143:F144)</f>
        <v>276787</v>
      </c>
      <c r="G145" s="73">
        <f>IFERROR(((E145/F145)-1)*100,)</f>
        <v>76.640882700415844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5628390.8564400002</v>
      </c>
      <c r="C149" s="53">
        <v>6079763.9979699999</v>
      </c>
      <c r="D149" s="73">
        <f>IFERROR(((B149/C149)-1)*100,IF(B149+C149&lt;&gt;0,100,0))</f>
        <v>-7.4241885323297225</v>
      </c>
      <c r="E149" s="53">
        <v>627880054.49889004</v>
      </c>
      <c r="F149" s="53">
        <v>560646954.71276999</v>
      </c>
      <c r="G149" s="73">
        <f>IFERROR(((E149/F149)-1)*100,IF(E149+F149&lt;&gt;0,100,0))</f>
        <v>11.992056537712736</v>
      </c>
    </row>
    <row r="150" spans="1:7" x14ac:dyDescent="0.2">
      <c r="A150" s="66" t="s">
        <v>74</v>
      </c>
      <c r="B150" s="54">
        <v>163008</v>
      </c>
      <c r="C150" s="53">
        <v>16849.48</v>
      </c>
      <c r="D150" s="73">
        <f>IFERROR(((B150/C150)-1)*100,IF(B150+C150&lt;&gt;0,100,0))</f>
        <v>867.43638379344645</v>
      </c>
      <c r="E150" s="53">
        <v>45156847.409999996</v>
      </c>
      <c r="F150" s="53">
        <v>48858903.890000001</v>
      </c>
      <c r="G150" s="73">
        <f>IFERROR(((E150/F150)-1)*100,IF(E150+F150&lt;&gt;0,100,0))</f>
        <v>-7.5770354740964834</v>
      </c>
    </row>
    <row r="151" spans="1:7" s="15" customFormat="1" ht="12" x14ac:dyDescent="0.2">
      <c r="A151" s="69" t="s">
        <v>34</v>
      </c>
      <c r="B151" s="70">
        <f>SUM(B148:B150)</f>
        <v>5791398.8564400002</v>
      </c>
      <c r="C151" s="70">
        <f>SUM(C148:C150)</f>
        <v>6096613.4779700004</v>
      </c>
      <c r="D151" s="73">
        <f>IFERROR(((B151/C151)-1)*100,IF(B151+C151&lt;&gt;0,100,0))</f>
        <v>-5.0062977197568355</v>
      </c>
      <c r="E151" s="70">
        <f>SUM(E148:E150)</f>
        <v>673036901.90889001</v>
      </c>
      <c r="F151" s="70">
        <f>SUM(F148:F150)</f>
        <v>609524937.36027002</v>
      </c>
      <c r="G151" s="73">
        <f>IFERROR(((E151/F151)-1)*100,IF(E151+F151&lt;&gt;0,100,0))</f>
        <v>10.419912403203302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7591.4660000000003</v>
      </c>
      <c r="C154" s="53">
        <v>54806.536</v>
      </c>
      <c r="D154" s="73">
        <f>IFERROR(((B154/C154)-1)*100,IF(B154+C154&lt;&gt;0,100,0))</f>
        <v>-86.148611910083133</v>
      </c>
      <c r="E154" s="53">
        <v>566490.19900000002</v>
      </c>
      <c r="F154" s="53">
        <v>406377.35</v>
      </c>
      <c r="G154" s="73">
        <f>IFERROR(((E154/F154)-1)*100,IF(E154+F154&lt;&gt;0,100,0))</f>
        <v>39.400042595877949</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7591.4660000000003</v>
      </c>
      <c r="C156" s="70">
        <f>SUM(C154:C155)</f>
        <v>54806.536</v>
      </c>
      <c r="D156" s="73">
        <f>IFERROR(((B156/C156)-1)*100,IF(B156+C156&lt;&gt;0,100,0))</f>
        <v>-86.148611910083133</v>
      </c>
      <c r="E156" s="70">
        <f>SUM(E154:E155)</f>
        <v>566490.19900000002</v>
      </c>
      <c r="F156" s="70">
        <f>SUM(F154:F155)</f>
        <v>406377.35</v>
      </c>
      <c r="G156" s="73">
        <f>IFERROR(((E156/F156)-1)*100,IF(E156+F156&lt;&gt;0,100,0))</f>
        <v>39.400042595877949</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1514016</v>
      </c>
      <c r="C160" s="53">
        <v>1268308</v>
      </c>
      <c r="D160" s="73">
        <f>IFERROR(((B160/C160)-1)*100,IF(B160+C160&lt;&gt;0,100,0))</f>
        <v>19.372896804246299</v>
      </c>
      <c r="E160" s="65"/>
      <c r="F160" s="65"/>
      <c r="G160" s="52"/>
    </row>
    <row r="161" spans="1:7" s="15" customFormat="1" ht="12" x14ac:dyDescent="0.2">
      <c r="A161" s="66" t="s">
        <v>74</v>
      </c>
      <c r="B161" s="54">
        <v>1436</v>
      </c>
      <c r="C161" s="53">
        <v>1593</v>
      </c>
      <c r="D161" s="73">
        <f>IFERROR(((B161/C161)-1)*100,IF(B161+C161&lt;&gt;0,100,0))</f>
        <v>-9.8556183301946039</v>
      </c>
      <c r="E161" s="65"/>
      <c r="F161" s="65"/>
      <c r="G161" s="52"/>
    </row>
    <row r="162" spans="1:7" s="25" customFormat="1" ht="12" x14ac:dyDescent="0.2">
      <c r="A162" s="69" t="s">
        <v>34</v>
      </c>
      <c r="B162" s="70">
        <f>SUM(B159:B161)</f>
        <v>1515452</v>
      </c>
      <c r="C162" s="70">
        <f>SUM(C159:C161)</f>
        <v>1269901</v>
      </c>
      <c r="D162" s="73">
        <f>IFERROR(((B162/C162)-1)*100,IF(B162+C162&lt;&gt;0,100,0))</f>
        <v>19.336231722000385</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171343</v>
      </c>
      <c r="C165" s="53">
        <v>145787</v>
      </c>
      <c r="D165" s="73">
        <f>IFERROR(((B165/C165)-1)*100,IF(B165+C165&lt;&gt;0,100,0))</f>
        <v>17.529683716655132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171343</v>
      </c>
      <c r="C167" s="70">
        <f>SUM(C165:C166)</f>
        <v>145787</v>
      </c>
      <c r="D167" s="73">
        <f>IFERROR(((B167/C167)-1)*100,IF(B167+C167&lt;&gt;0,100,0))</f>
        <v>17.529683716655132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33648</v>
      </c>
      <c r="C175" s="88">
        <v>27434</v>
      </c>
      <c r="D175" s="73">
        <f>IFERROR(((B175/C175)-1)*100,IF(B175+C175&lt;&gt;0,100,0))</f>
        <v>22.650725377269087</v>
      </c>
      <c r="E175" s="88">
        <v>651462</v>
      </c>
      <c r="F175" s="88">
        <v>465780</v>
      </c>
      <c r="G175" s="73">
        <f>IFERROR(((E175/F175)-1)*100,IF(E175+F175&lt;&gt;0,100,0))</f>
        <v>39.864743011722268</v>
      </c>
    </row>
    <row r="176" spans="1:7" x14ac:dyDescent="0.2">
      <c r="A176" s="66" t="s">
        <v>32</v>
      </c>
      <c r="B176" s="87">
        <v>163742</v>
      </c>
      <c r="C176" s="88">
        <v>156762</v>
      </c>
      <c r="D176" s="73">
        <f t="shared" ref="D176:D178" si="5">IFERROR(((B176/C176)-1)*100,IF(B176+C176&lt;&gt;0,100,0))</f>
        <v>4.4526096885724842</v>
      </c>
      <c r="E176" s="88">
        <v>2930592</v>
      </c>
      <c r="F176" s="88">
        <v>2576622</v>
      </c>
      <c r="G176" s="73">
        <f>IFERROR(((E176/F176)-1)*100,IF(E176+F176&lt;&gt;0,100,0))</f>
        <v>13.737754315534056</v>
      </c>
    </row>
    <row r="177" spans="1:7" x14ac:dyDescent="0.2">
      <c r="A177" s="66" t="s">
        <v>91</v>
      </c>
      <c r="B177" s="87">
        <v>70438913.302980006</v>
      </c>
      <c r="C177" s="88">
        <v>59271258.976960003</v>
      </c>
      <c r="D177" s="73">
        <f t="shared" si="5"/>
        <v>18.8416013406449</v>
      </c>
      <c r="E177" s="88">
        <v>1243147510.13275</v>
      </c>
      <c r="F177" s="88">
        <v>1049481080.20822</v>
      </c>
      <c r="G177" s="73">
        <f>IFERROR(((E177/F177)-1)*100,IF(E177+F177&lt;&gt;0,100,0))</f>
        <v>18.453541810025385</v>
      </c>
    </row>
    <row r="178" spans="1:7" x14ac:dyDescent="0.2">
      <c r="A178" s="66" t="s">
        <v>92</v>
      </c>
      <c r="B178" s="87">
        <v>205560</v>
      </c>
      <c r="C178" s="88">
        <v>239292</v>
      </c>
      <c r="D178" s="73">
        <f t="shared" si="5"/>
        <v>-14.096584925530319</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888</v>
      </c>
      <c r="C181" s="88">
        <v>670</v>
      </c>
      <c r="D181" s="73">
        <f t="shared" ref="D181:D184" si="6">IFERROR(((B181/C181)-1)*100,IF(B181+C181&lt;&gt;0,100,0))</f>
        <v>32.537313432835816</v>
      </c>
      <c r="E181" s="88">
        <v>21762</v>
      </c>
      <c r="F181" s="88">
        <v>12592</v>
      </c>
      <c r="G181" s="73">
        <f t="shared" ref="G181" si="7">IFERROR(((E181/F181)-1)*100,IF(E181+F181&lt;&gt;0,100,0))</f>
        <v>72.824015247776373</v>
      </c>
    </row>
    <row r="182" spans="1:7" x14ac:dyDescent="0.2">
      <c r="A182" s="66" t="s">
        <v>32</v>
      </c>
      <c r="B182" s="87">
        <v>11004</v>
      </c>
      <c r="C182" s="88">
        <v>5402</v>
      </c>
      <c r="D182" s="73">
        <f t="shared" si="6"/>
        <v>103.70233246945575</v>
      </c>
      <c r="E182" s="88">
        <v>235058</v>
      </c>
      <c r="F182" s="88">
        <v>142500</v>
      </c>
      <c r="G182" s="73">
        <f t="shared" ref="G182" si="8">IFERROR(((E182/F182)-1)*100,IF(E182+F182&lt;&gt;0,100,0))</f>
        <v>64.952982456140347</v>
      </c>
    </row>
    <row r="183" spans="1:7" x14ac:dyDescent="0.2">
      <c r="A183" s="66" t="s">
        <v>91</v>
      </c>
      <c r="B183" s="87">
        <v>184933.84034</v>
      </c>
      <c r="C183" s="88">
        <v>69046.951319999993</v>
      </c>
      <c r="D183" s="73">
        <f t="shared" si="6"/>
        <v>167.83780717981168</v>
      </c>
      <c r="E183" s="88">
        <v>5130635.7363</v>
      </c>
      <c r="F183" s="88">
        <v>1657643.41854</v>
      </c>
      <c r="G183" s="73">
        <f t="shared" ref="G183" si="9">IFERROR(((E183/F183)-1)*100,IF(E183+F183&lt;&gt;0,100,0))</f>
        <v>209.51383626394767</v>
      </c>
    </row>
    <row r="184" spans="1:7" x14ac:dyDescent="0.2">
      <c r="A184" s="66" t="s">
        <v>92</v>
      </c>
      <c r="B184" s="87">
        <v>105034</v>
      </c>
      <c r="C184" s="88">
        <v>77242</v>
      </c>
      <c r="D184" s="73">
        <f t="shared" si="6"/>
        <v>35.980425157297844</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2024-05-27T10:46:13Z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