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507837E4-84EE-40AA-9137-6362B5C2A50A}" xr6:coauthVersionLast="47" xr6:coauthVersionMax="47" xr10:uidLastSave="{00000000-0000-0000-0000-000000000000}"/>
  <bookViews>
    <workbookView xWindow="6045" yWindow="5340" windowWidth="13155" windowHeight="606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G156" i="1" s="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<sst xmlns="http://schemas.openxmlformats.org/spreadsheetml/2006/main" count="265" uniqueCount="100">
  <si>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</si>
  <si>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</si>
  <si>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</si>
  <si>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</si>
  <si>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</si>
  <si>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</si>
  <si>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</si>
  <si>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</si>
  <si>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</si>
  <si>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</si>
  <si>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</si>
  <si>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</si>
  <si>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</si>
  <si>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</si>
  <si>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</si>
  <si>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</si>
  <si>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</si>
  <si>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</si>
  <si>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</si>
  <si>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</si>
  <si>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</si>
  <si>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</si>
  <si>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</si>
  <si>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</si>
  <si>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</si>
  <si>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</si>
  <si>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</si>
  <si>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</si>
  <si>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</si>
  <si>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</si>
  <si>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</si>
  <si>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</si>
  <si>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</si>
  <si>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</si>
  <si>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</si>
  <si>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</si>
  <si>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</si>
  <si>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</si>
  <si>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</si>
  <si>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</si>
  <si>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</si>
  <si>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</si>
  <si>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</si>
  <si>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</si>
  <si>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</si>
  <si>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</si>
  <si>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</si>
  <si>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</si>
  <si>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</si>
  <si>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</si>
  <si>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</si>
  <si>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</si>
  <si>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</si>
  <si>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</si>
  <si>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</si>
  <si>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</si>
  <si>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</si>
  <si>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</si>
  <si>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</si>
  <si>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</si>
  <si>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</si>
  <si>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</si>
  <si>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</si>
  <si>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</si>
  <si>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</si>
  <si>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</si>
  <si>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</si>
  <si>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</si>
  <si>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</si>
  <si>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</si>
  <si>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</si>
  <si>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</si>
  <si>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</si>
  <si>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</si>
  <si>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</si>
  <si>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</si>
  <si>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</si>
  <si>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</si>
  <si>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</si>
  <si>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</si>
  <si>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</si>
  <si>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</si>
  <si>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</si>
  <si>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</si>
  <si>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</si>
  <si>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</si>
  <si>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</si>
  <si>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</si>
  <si>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</si>
  <si>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</si>
  <si>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</si>
  <si>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</si>
  <si>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</si>
  <si>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</si>
  <si>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</si>
  <si>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</si>
  <si>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</si>
  <si>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7 June 2024</t>
  </si>
  <si>
    <t>07.06.2024</t>
  </si>
  <si>
    <t>09.06.2023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</si>
</sst>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2024</v>
      </c>
      <c r="F10" s="103">
        <v>2023</v>
      </c>
      <c r="G10" s="26" t="s">
        <v>7</v>
      </c>
    </row>
    <row r="11" spans="1:7" s="15" customFormat="1" ht="12" x14ac:dyDescent="0.2">
      <c r="A11" s="51" t="s">
        <v>8</v>
      </c>
      <c r="B11" s="54">
        <v>1963711</v>
      </c>
      <c r="C11" s="54">
        <v>1899087</v>
      </c>
      <c r="D11" s="73">
        <f>IFERROR(((B11/C11)-1)*100,IF(B11+C11&lt;&gt;0,100,0))</f>
        <v>3.4028983400971047</v>
      </c>
      <c r="E11" s="54">
        <v>37421647</v>
      </c>
      <c r="F11" s="54">
        <v>34733796</v>
      </c>
      <c r="G11" s="73">
        <f>IFERROR(((E11/F11)-1)*100,IF(E11+F11&lt;&gt;0,100,0))</f>
        <v>7.7384314688783151</v>
      </c>
    </row>
    <row r="12" spans="1:7" s="15" customFormat="1" ht="12" x14ac:dyDescent="0.2">
      <c r="A12" s="51" t="s">
        <v>9</v>
      </c>
      <c r="B12" s="54">
        <v>1418086.4950000001</v>
      </c>
      <c r="C12" s="54">
        <v>1746601.4920000001</v>
      </c>
      <c r="D12" s="73">
        <f>IFERROR(((B12/C12)-1)*100,IF(B12+C12&lt;&gt;0,100,0))</f>
        <v>-18.808812342409244</v>
      </c>
      <c r="E12" s="54">
        <v>30567916.471999999</v>
      </c>
      <c r="F12" s="54">
        <v>35223121.299999997</v>
      </c>
      <c r="G12" s="73">
        <f>IFERROR(((E12/F12)-1)*100,IF(E12+F12&lt;&gt;0,100,0))</f>
        <v>-13.216332500322736</v>
      </c>
    </row>
    <row r="13" spans="1:7" s="15" customFormat="1" ht="12" x14ac:dyDescent="0.2">
      <c r="A13" s="51" t="s">
        <v>10</v>
      </c>
      <c r="B13" s="54">
        <v>97791970.349080205</v>
      </c>
      <c r="C13" s="54">
        <v>121804649.09586699</v>
      </c>
      <c r="D13" s="73">
        <f>IFERROR(((B13/C13)-1)*100,IF(B13+C13&lt;&gt;0,100,0))</f>
        <v>-19.714090492463455</v>
      </c>
      <c r="E13" s="54">
        <v>2130303782.6946499</v>
      </c>
      <c r="F13" s="54">
        <v>2532328321.26158</v>
      </c>
      <c r="G13" s="73">
        <f>IFERROR(((E13/F13)-1)*100,IF(E13+F13&lt;&gt;0,100,0))</f>
        <v>-15.875687808389927</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390</v>
      </c>
      <c r="C16" s="54">
        <v>429</v>
      </c>
      <c r="D16" s="73">
        <f>IFERROR(((B16/C16)-1)*100,IF(B16+C16&lt;&gt;0,100,0))</f>
        <v>-9.0909090909090935</v>
      </c>
      <c r="E16" s="54">
        <v>9671</v>
      </c>
      <c r="F16" s="54">
        <v>8891</v>
      </c>
      <c r="G16" s="73">
        <f>IFERROR(((E16/F16)-1)*100,IF(E16+F16&lt;&gt;0,100,0))</f>
        <v>8.7729164323473228</v>
      </c>
    </row>
    <row r="17" spans="1:7" s="15" customFormat="1" ht="12" x14ac:dyDescent="0.2">
      <c r="A17" s="51" t="s">
        <v>9</v>
      </c>
      <c r="B17" s="54">
        <v>174262.049</v>
      </c>
      <c r="C17" s="54">
        <v>163777.62100000001</v>
      </c>
      <c r="D17" s="73">
        <f>IFERROR(((B17/C17)-1)*100,IF(B17+C17&lt;&gt;0,100,0))</f>
        <v>6.4016243098316661</v>
      </c>
      <c r="E17" s="54">
        <v>4523061.3600000003</v>
      </c>
      <c r="F17" s="54">
        <v>3980139.6140000001</v>
      </c>
      <c r="G17" s="73">
        <f>IFERROR(((E17/F17)-1)*100,IF(E17+F17&lt;&gt;0,100,0))</f>
        <v>13.640771396317163</v>
      </c>
    </row>
    <row r="18" spans="1:7" s="15" customFormat="1" ht="12" x14ac:dyDescent="0.2">
      <c r="A18" s="51" t="s">
        <v>10</v>
      </c>
      <c r="B18" s="54">
        <v>9092481.8305952605</v>
      </c>
      <c r="C18" s="54">
        <v>11510690.473857399</v>
      </c>
      <c r="D18" s="73">
        <f>IFERROR(((B18/C18)-1)*100,IF(B18+C18&lt;&gt;0,100,0))</f>
        <v>-21.00837172847514</v>
      </c>
      <c r="E18" s="54">
        <v>232976977.86612701</v>
      </c>
      <c r="F18" s="54">
        <v>228545275.08760399</v>
      </c>
      <c r="G18" s="73">
        <f>IFERROR(((E18/F18)-1)*100,IF(E18+F18&lt;&gt;0,100,0))</f>
        <v>1.939091839384699</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2024</v>
      </c>
      <c r="F23" s="103">
        <v>2023</v>
      </c>
      <c r="G23" s="26" t="s">
        <v>13</v>
      </c>
    </row>
    <row r="24" spans="1:7" s="15" customFormat="1" ht="12" x14ac:dyDescent="0.2">
      <c r="A24" s="51" t="s">
        <v>14</v>
      </c>
      <c r="B24" s="53">
        <v>10537600.95837</v>
      </c>
      <c r="C24" s="53">
        <v>18665613.141649999</v>
      </c>
      <c r="D24" s="52">
        <f>B24-C24</f>
        <v>-8128012.1832799986</v>
      </c>
      <c r="E24" s="54">
        <v>308357375.95899999</v>
      </c>
      <c r="F24" s="54">
        <v>363521986.74575001</v>
      </c>
      <c r="G24" s="52">
        <f>E24-F24</f>
        <v>-55164610.786750019</v>
      </c>
    </row>
    <row r="25" spans="1:7" s="15" customFormat="1" ht="12" x14ac:dyDescent="0.2">
      <c r="A25" s="55" t="s">
        <v>15</v>
      </c>
      <c r="B25" s="53">
        <v>21276675.702</v>
      </c>
      <c r="C25" s="53">
        <v>21835016.788789999</v>
      </c>
      <c r="D25" s="52">
        <f>B25-C25</f>
        <v>-558341.08678999916</v>
      </c>
      <c r="E25" s="54">
        <v>394647530.80252999</v>
      </c>
      <c r="F25" s="54">
        <v>406255893.58407003</v>
      </c>
      <c r="G25" s="52">
        <f>E25-F25</f>
        <v>-11608362.781540036</v>
      </c>
    </row>
    <row r="26" spans="1:7" s="25" customFormat="1" ht="12" x14ac:dyDescent="0.2">
      <c r="A26" s="56" t="s">
        <v>16</v>
      </c>
      <c r="B26" s="57">
        <f>B24-B25</f>
        <v>-10739074.743629999</v>
      </c>
      <c r="C26" s="57">
        <f>C24-C25</f>
        <v>-3169403.64714</v>
      </c>
      <c r="D26" s="57"/>
      <c r="E26" s="57">
        <f>E24-E25</f>
        <v>-86290154.843529999</v>
      </c>
      <c r="F26" s="57">
        <f>F24-F25</f>
        <v>-42733906.838320017</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76851.775396860001</v>
      </c>
      <c r="C33" s="104">
        <v>76936.107833639995</v>
      </c>
      <c r="D33" s="73">
        <f t="shared" ref="D33:D42" si="0">IFERROR(((B33/C33)-1)*100,IF(B33+C33&lt;&gt;0,100,0))</f>
        <v>-0.10961359906891399</v>
      </c>
      <c r="E33" s="51"/>
      <c r="F33" s="104">
        <v>77854.52</v>
      </c>
      <c r="G33" s="104">
        <v>76533.100000000006</v>
      </c>
    </row>
    <row r="34" spans="1:7" s="15" customFormat="1" ht="12" x14ac:dyDescent="0.2">
      <c r="A34" s="51" t="s">
        <v>23</v>
      </c>
      <c r="B34" s="104">
        <v>77731.451682700004</v>
      </c>
      <c r="C34" s="104">
        <v>75473.652206209998</v>
      </c>
      <c r="D34" s="73">
        <f t="shared" si="0"/>
        <v>2.9915068510547593</v>
      </c>
      <c r="E34" s="51"/>
      <c r="F34" s="104">
        <v>79770.23</v>
      </c>
      <c r="G34" s="104">
        <v>77370.740000000005</v>
      </c>
    </row>
    <row r="35" spans="1:7" s="15" customFormat="1" ht="12" x14ac:dyDescent="0.2">
      <c r="A35" s="51" t="s">
        <v>24</v>
      </c>
      <c r="B35" s="104">
        <v>73732.086791199996</v>
      </c>
      <c r="C35" s="104">
        <v>67594.427087260003</v>
      </c>
      <c r="D35" s="73">
        <f t="shared" si="0"/>
        <v>9.0801268217225672</v>
      </c>
      <c r="E35" s="51"/>
      <c r="F35" s="104">
        <v>74029.95</v>
      </c>
      <c r="G35" s="104">
        <v>72932.39</v>
      </c>
    </row>
    <row r="36" spans="1:7" s="15" customFormat="1" ht="12" x14ac:dyDescent="0.2">
      <c r="A36" s="51" t="s">
        <v>25</v>
      </c>
      <c r="B36" s="104">
        <v>70531.544850699996</v>
      </c>
      <c r="C36" s="104">
        <v>71602.067357399996</v>
      </c>
      <c r="D36" s="73">
        <f t="shared" si="0"/>
        <v>-1.4950999967033196</v>
      </c>
      <c r="E36" s="51"/>
      <c r="F36" s="104">
        <v>71574.2</v>
      </c>
      <c r="G36" s="104">
        <v>70264.850000000006</v>
      </c>
    </row>
    <row r="37" spans="1:7" s="15" customFormat="1" ht="12" x14ac:dyDescent="0.2">
      <c r="A37" s="51" t="s">
        <v>79</v>
      </c>
      <c r="B37" s="104">
        <v>59436.675632760001</v>
      </c>
      <c r="C37" s="104">
        <v>68392.509248720002</v>
      </c>
      <c r="D37" s="73">
        <f t="shared" si="0"/>
        <v>-13.094758058065569</v>
      </c>
      <c r="E37" s="51"/>
      <c r="F37" s="104">
        <v>62027.44</v>
      </c>
      <c r="G37" s="104">
        <v>58376.65</v>
      </c>
    </row>
    <row r="38" spans="1:7" s="15" customFormat="1" ht="12" x14ac:dyDescent="0.2">
      <c r="A38" s="51" t="s">
        <v>26</v>
      </c>
      <c r="B38" s="104">
        <v>108920.91339353001</v>
      </c>
      <c r="C38" s="104">
        <v>102983.94228587</v>
      </c>
      <c r="D38" s="73">
        <f t="shared" si="0"/>
        <v>5.7649483753299702</v>
      </c>
      <c r="E38" s="51"/>
      <c r="F38" s="104">
        <v>109675.09</v>
      </c>
      <c r="G38" s="104">
        <v>106760.27</v>
      </c>
    </row>
    <row r="39" spans="1:7" s="15" customFormat="1" ht="12" x14ac:dyDescent="0.2">
      <c r="A39" s="51" t="s">
        <v>27</v>
      </c>
      <c r="B39" s="104">
        <v>16565.12766319</v>
      </c>
      <c r="C39" s="104">
        <v>15876.71103715</v>
      </c>
      <c r="D39" s="73">
        <f t="shared" si="0"/>
        <v>4.3360153398847467</v>
      </c>
      <c r="E39" s="51"/>
      <c r="F39" s="104">
        <v>17103.34</v>
      </c>
      <c r="G39" s="104">
        <v>16342.77</v>
      </c>
    </row>
    <row r="40" spans="1:7" s="15" customFormat="1" ht="12" x14ac:dyDescent="0.2">
      <c r="A40" s="51" t="s">
        <v>28</v>
      </c>
      <c r="B40" s="104">
        <v>105175.76584733999</v>
      </c>
      <c r="C40" s="104">
        <v>100521.17443167001</v>
      </c>
      <c r="D40" s="73">
        <f t="shared" si="0"/>
        <v>4.6304586491217048</v>
      </c>
      <c r="E40" s="51"/>
      <c r="F40" s="104">
        <v>106523.25</v>
      </c>
      <c r="G40" s="104">
        <v>103748.29</v>
      </c>
    </row>
    <row r="41" spans="1:7" s="15" customFormat="1" ht="12" x14ac:dyDescent="0.2">
      <c r="A41" s="51" t="s">
        <v>29</v>
      </c>
      <c r="B41" s="59"/>
      <c r="C41" s="59"/>
      <c r="D41" s="73">
        <f t="shared" si="0"/>
        <v>0</v>
      </c>
      <c r="E41" s="51"/>
      <c r="F41" s="59"/>
      <c r="G41" s="59"/>
    </row>
    <row r="42" spans="1:7" s="15" customFormat="1" ht="12" x14ac:dyDescent="0.2">
      <c r="A42" s="51" t="s">
        <v>78</v>
      </c>
      <c r="B42" s="104">
        <v>669.38018580000005</v>
      </c>
      <c r="C42" s="104">
        <v>856.14604441999995</v>
      </c>
      <c r="D42" s="73">
        <f t="shared" si="0"/>
        <v>-21.814719560670902</v>
      </c>
      <c r="E42" s="51"/>
      <c r="F42" s="104">
        <v>677.05</v>
      </c>
      <c r="G42" s="104">
        <v>652.41999999999996</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19219.728750743401</v>
      </c>
      <c r="D48" s="59"/>
      <c r="E48" s="105">
        <v>21649.226233139801</v>
      </c>
      <c r="F48" s="59"/>
      <c r="G48" s="73">
        <f>IFERROR(((C48/E48)-1)*100,IF(C48+E48&lt;&gt;0,100,0))</f>
        <v>-11.222098453927277</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1317</v>
      </c>
      <c r="D54" s="62"/>
      <c r="E54" s="106">
        <v>209855</v>
      </c>
      <c r="F54" s="106">
        <v>19405619.155400001</v>
      </c>
      <c r="G54" s="106">
        <v>8010983.4960000003</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2024</v>
      </c>
      <c r="F67" s="103">
        <v>2023</v>
      </c>
      <c r="G67" s="26" t="s">
        <v>7</v>
      </c>
    </row>
    <row r="68" spans="1:7" s="15" customFormat="1" ht="12" x14ac:dyDescent="0.2">
      <c r="A68" s="64" t="s">
        <v>53</v>
      </c>
      <c r="B68" s="54">
        <v>6428</v>
      </c>
      <c r="C68" s="53">
        <v>7481</v>
      </c>
      <c r="D68" s="73">
        <f>IFERROR(((B68/C68)-1)*100,IF(B68+C68&lt;&gt;0,100,0))</f>
        <v>-14.075658334447272</v>
      </c>
      <c r="E68" s="53">
        <v>131723</v>
      </c>
      <c r="F68" s="53">
        <v>156394</v>
      </c>
      <c r="G68" s="73">
        <f>IFERROR(((E68/F68)-1)*100,IF(E68+F68&lt;&gt;0,100,0))</f>
        <v>-15.774901850454626</v>
      </c>
    </row>
    <row r="69" spans="1:7" s="15" customFormat="1" ht="12" x14ac:dyDescent="0.2">
      <c r="A69" s="66" t="s">
        <v>54</v>
      </c>
      <c r="B69" s="54">
        <v>262710133.77599999</v>
      </c>
      <c r="C69" s="53">
        <v>289093315.15600002</v>
      </c>
      <c r="D69" s="73">
        <f>IFERROR(((B69/C69)-1)*100,IF(B69+C69&lt;&gt;0,100,0))</f>
        <v>-9.126181754068984</v>
      </c>
      <c r="E69" s="53">
        <v>5205043749.9870005</v>
      </c>
      <c r="F69" s="53">
        <v>5657955259.1689997</v>
      </c>
      <c r="G69" s="73">
        <f>IFERROR(((E69/F69)-1)*100,IF(E69+F69&lt;&gt;0,100,0))</f>
        <v>-8.0048619763833155</v>
      </c>
    </row>
    <row r="70" spans="1:7" s="15" customFormat="1" ht="12" x14ac:dyDescent="0.2">
      <c r="A70" s="66" t="s">
        <v>55</v>
      </c>
      <c r="B70" s="54">
        <v>237334014.14039001</v>
      </c>
      <c r="C70" s="53">
        <v>247308650.33252999</v>
      </c>
      <c r="D70" s="73">
        <f>IFERROR(((B70/C70)-1)*100,IF(B70+C70&lt;&gt;0,100,0))</f>
        <v>-4.0332742824515595</v>
      </c>
      <c r="E70" s="53">
        <v>4630674771.8762503</v>
      </c>
      <c r="F70" s="53">
        <v>5148643663.2305002</v>
      </c>
      <c r="G70" s="73">
        <f>IFERROR(((E70/F70)-1)*100,IF(E70+F70&lt;&gt;0,100,0))</f>
        <v>-10.060297919884631</v>
      </c>
    </row>
    <row r="71" spans="1:7" s="15" customFormat="1" ht="12" x14ac:dyDescent="0.2">
      <c r="A71" s="66" t="s">
        <v>93</v>
      </c>
      <c r="B71" s="73">
        <f>IFERROR(B69/B68/1000,)</f>
        <v>40.869653667703794</v>
      </c>
      <c r="C71" s="73">
        <f>IFERROR(C69/C68/1000,)</f>
        <v>38.643672658200778</v>
      </c>
      <c r="D71" s="73">
        <f>IFERROR(((B71/C71)-1)*100,IF(B71+C71&lt;&gt;0,100,0))</f>
        <v>5.7602729150295406</v>
      </c>
      <c r="E71" s="73">
        <f>IFERROR(E69/E68/1000,)</f>
        <v>39.515071399732776</v>
      </c>
      <c r="F71" s="73">
        <f>IFERROR(F69/F68/1000,)</f>
        <v>36.177572407950429</v>
      </c>
      <c r="G71" s="73">
        <f>IFERROR(((E71/F71)-1)*100,IF(E71+F71&lt;&gt;0,100,0))</f>
        <v>9.2253259951983182</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2420</v>
      </c>
      <c r="C74" s="53">
        <v>2945</v>
      </c>
      <c r="D74" s="73">
        <f>IFERROR(((B74/C74)-1)*100,IF(B74+C74&lt;&gt;0,100,0))</f>
        <v>-17.826825127334466</v>
      </c>
      <c r="E74" s="53">
        <v>58050</v>
      </c>
      <c r="F74" s="53">
        <v>63074</v>
      </c>
      <c r="G74" s="73">
        <f>IFERROR(((E74/F74)-1)*100,IF(E74+F74&lt;&gt;0,100,0))</f>
        <v>-7.9652471699908078</v>
      </c>
    </row>
    <row r="75" spans="1:7" s="15" customFormat="1" ht="12" x14ac:dyDescent="0.2">
      <c r="A75" s="66" t="s">
        <v>54</v>
      </c>
      <c r="B75" s="54">
        <v>619435802.65699995</v>
      </c>
      <c r="C75" s="53">
        <v>653342956.926</v>
      </c>
      <c r="D75" s="73">
        <f>IFERROR(((B75/C75)-1)*100,IF(B75+C75&lt;&gt;0,100,0))</f>
        <v>-5.1897941057686303</v>
      </c>
      <c r="E75" s="53">
        <v>14186069910.014999</v>
      </c>
      <c r="F75" s="53">
        <v>13581181211.743999</v>
      </c>
      <c r="G75" s="73">
        <f>IFERROR(((E75/F75)-1)*100,IF(E75+F75&lt;&gt;0,100,0))</f>
        <v>4.4538739954955942</v>
      </c>
    </row>
    <row r="76" spans="1:7" s="15" customFormat="1" ht="12" x14ac:dyDescent="0.2">
      <c r="A76" s="66" t="s">
        <v>55</v>
      </c>
      <c r="B76" s="54">
        <v>540112172.94600999</v>
      </c>
      <c r="C76" s="53">
        <v>569294343.17452002</v>
      </c>
      <c r="D76" s="73">
        <f>IFERROR(((B76/C76)-1)*100,IF(B76+C76&lt;&gt;0,100,0))</f>
        <v>-5.1260249778319107</v>
      </c>
      <c r="E76" s="53">
        <v>12464387924.4027</v>
      </c>
      <c r="F76" s="53">
        <v>12496514651.3255</v>
      </c>
      <c r="G76" s="73">
        <f>IFERROR(((E76/F76)-1)*100,IF(E76+F76&lt;&gt;0,100,0))</f>
        <v>-0.2570854979903725</v>
      </c>
    </row>
    <row r="77" spans="1:7" s="15" customFormat="1" ht="12" x14ac:dyDescent="0.2">
      <c r="A77" s="66" t="s">
        <v>93</v>
      </c>
      <c r="B77" s="73">
        <f>IFERROR(B75/B74/1000,)</f>
        <v>255.96520770950411</v>
      </c>
      <c r="C77" s="73">
        <f>IFERROR(C75/C74/1000,)</f>
        <v>221.84820269134124</v>
      </c>
      <c r="D77" s="73">
        <f>IFERROR(((B77/C77)-1)*100,IF(B77+C77&lt;&gt;0,100,0))</f>
        <v>15.378535685335294</v>
      </c>
      <c r="E77" s="73">
        <f>IFERROR(E75/E74/1000,)</f>
        <v>244.37674263591731</v>
      </c>
      <c r="F77" s="73">
        <f>IFERROR(F75/F74/1000,)</f>
        <v>215.32138776269144</v>
      </c>
      <c r="G77" s="73">
        <f>IFERROR(((E77/F77)-1)*100,IF(E77+F77&lt;&gt;0,100,0))</f>
        <v>13.493947431384834</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167</v>
      </c>
      <c r="C80" s="53">
        <v>177</v>
      </c>
      <c r="D80" s="73">
        <f>IFERROR(((B80/C80)-1)*100,IF(B80+C80&lt;&gt;0,100,0))</f>
        <v>-5.6497175141242977</v>
      </c>
      <c r="E80" s="53">
        <v>4844</v>
      </c>
      <c r="F80" s="53">
        <v>4506</v>
      </c>
      <c r="G80" s="73">
        <f>IFERROR(((E80/F80)-1)*100,IF(E80+F80&lt;&gt;0,100,0))</f>
        <v>7.5011096316023096</v>
      </c>
    </row>
    <row r="81" spans="1:7" s="15" customFormat="1" ht="12" x14ac:dyDescent="0.2">
      <c r="A81" s="66" t="s">
        <v>54</v>
      </c>
      <c r="B81" s="54">
        <v>19466337.863000002</v>
      </c>
      <c r="C81" s="53">
        <v>17244296.513999999</v>
      </c>
      <c r="D81" s="73">
        <f>IFERROR(((B81/C81)-1)*100,IF(B81+C81&lt;&gt;0,100,0))</f>
        <v>12.885659598789733</v>
      </c>
      <c r="E81" s="53">
        <v>508064948.852</v>
      </c>
      <c r="F81" s="53">
        <v>514724014.14300001</v>
      </c>
      <c r="G81" s="73">
        <f>IFERROR(((E81/F81)-1)*100,IF(E81+F81&lt;&gt;0,100,0))</f>
        <v>-1.2937156821966389</v>
      </c>
    </row>
    <row r="82" spans="1:7" s="15" customFormat="1" ht="12" x14ac:dyDescent="0.2">
      <c r="A82" s="66" t="s">
        <v>55</v>
      </c>
      <c r="B82" s="54">
        <v>1310797.7402596399</v>
      </c>
      <c r="C82" s="53">
        <v>1294795.8189298101</v>
      </c>
      <c r="D82" s="73">
        <f>IFERROR(((B82/C82)-1)*100,IF(B82+C82&lt;&gt;0,100,0))</f>
        <v>1.2358644580004796</v>
      </c>
      <c r="E82" s="53">
        <v>116494826.366588</v>
      </c>
      <c r="F82" s="53">
        <v>130760506.001809</v>
      </c>
      <c r="G82" s="73">
        <f>IFERROR(((E82/F82)-1)*100,IF(E82+F82&lt;&gt;0,100,0))</f>
        <v>-10.909777020152889</v>
      </c>
    </row>
    <row r="83" spans="1:7" x14ac:dyDescent="0.2">
      <c r="A83" s="66" t="s">
        <v>93</v>
      </c>
      <c r="B83" s="73">
        <f>IFERROR(B81/B80/1000,)</f>
        <v>116.56489738323354</v>
      </c>
      <c r="C83" s="73">
        <f>IFERROR(C81/C80/1000,)</f>
        <v>97.425404033898303</v>
      </c>
      <c r="D83" s="73">
        <f>IFERROR(((B83/C83)-1)*100,IF(B83+C83&lt;&gt;0,100,0))</f>
        <v>19.645279934046588</v>
      </c>
      <c r="E83" s="73">
        <f>IFERROR(E81/E80/1000,)</f>
        <v>104.88541470933113</v>
      </c>
      <c r="F83" s="73">
        <f>IFERROR(F81/F80/1000,)</f>
        <v>114.23080651198401</v>
      </c>
      <c r="G83" s="73">
        <f>IFERROR(((E83/F83)-1)*100,IF(E83+F83&lt;&gt;0,100,0))</f>
        <v>-8.1811484029682084</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9015</v>
      </c>
      <c r="C86" s="51">
        <f>C68+C74+C80</f>
        <v>10603</v>
      </c>
      <c r="D86" s="73">
        <f>IFERROR(((B86/C86)-1)*100,IF(B86+C86&lt;&gt;0,100,0))</f>
        <v>-14.976893332075825</v>
      </c>
      <c r="E86" s="51">
        <f>E68+E74+E80</f>
        <v>194617</v>
      </c>
      <c r="F86" s="51">
        <f>F68+F74+F80</f>
        <v>223974</v>
      </c>
      <c r="G86" s="73">
        <f>IFERROR(((E86/F86)-1)*100,IF(E86+F86&lt;&gt;0,100,0))</f>
        <v>-13.107324957361122</v>
      </c>
    </row>
    <row r="87" spans="1:7" s="15" customFormat="1" ht="12" x14ac:dyDescent="0.2">
      <c r="A87" s="66" t="s">
        <v>54</v>
      </c>
      <c r="B87" s="51">
        <f t="shared" ref="B87:C87" si="1">B69+B75+B81</f>
        <v>901612274.296</v>
      </c>
      <c r="C87" s="51">
        <f t="shared" si="1"/>
        <v>959680568.59599996</v>
      </c>
      <c r="D87" s="73">
        <f>IFERROR(((B87/C87)-1)*100,IF(B87+C87&lt;&gt;0,100,0))</f>
        <v>-6.0507940037749286</v>
      </c>
      <c r="E87" s="51">
        <f t="shared" ref="E87:F87" si="2">E69+E75+E81</f>
        <v>19899178608.854</v>
      </c>
      <c r="F87" s="51">
        <f t="shared" si="2"/>
        <v>19753860485.056</v>
      </c>
      <c r="G87" s="73">
        <f>IFERROR(((E87/F87)-1)*100,IF(E87+F87&lt;&gt;0,100,0))</f>
        <v>0.73564417399796245</v>
      </c>
    </row>
    <row r="88" spans="1:7" s="15" customFormat="1" ht="12" x14ac:dyDescent="0.2">
      <c r="A88" s="66" t="s">
        <v>55</v>
      </c>
      <c r="B88" s="51">
        <f t="shared" ref="B88:C88" si="3">B70+B76+B82</f>
        <v>778756984.82665968</v>
      </c>
      <c r="C88" s="51">
        <f t="shared" si="3"/>
        <v>817897789.32597983</v>
      </c>
      <c r="D88" s="73">
        <f>IFERROR(((B88/C88)-1)*100,IF(B88+C88&lt;&gt;0,100,0))</f>
        <v>-4.7855373874498008</v>
      </c>
      <c r="E88" s="51">
        <f t="shared" ref="E88:F88" si="4">E70+E76+E82</f>
        <v>17211557522.645538</v>
      </c>
      <c r="F88" s="51">
        <f t="shared" si="4"/>
        <v>17775918820.557808</v>
      </c>
      <c r="G88" s="73">
        <f>IFERROR(((E88/F88)-1)*100,IF(E88+F88&lt;&gt;0,100,0))</f>
        <v>-3.1748642847062691</v>
      </c>
    </row>
    <row r="89" spans="1:7" x14ac:dyDescent="0.2">
      <c r="A89" s="66" t="s">
        <v>94</v>
      </c>
      <c r="B89" s="73">
        <f>IFERROR((B75/B87)*100,IF(B75+B87&lt;&gt;0,100,0))</f>
        <v>68.703124426813062</v>
      </c>
      <c r="C89" s="73">
        <f>IFERROR((C75/C87)*100,IF(C75+C87&lt;&gt;0,100,0))</f>
        <v>68.079210760913099</v>
      </c>
      <c r="D89" s="73">
        <f>IFERROR(((B89/C89)-1)*100,IF(B89+C89&lt;&gt;0,100,0))</f>
        <v>0.91645255420349514</v>
      </c>
      <c r="E89" s="73">
        <f>IFERROR((E75/E87)*100,IF(E75+E87&lt;&gt;0,100,0))</f>
        <v>71.289726017650835</v>
      </c>
      <c r="F89" s="73">
        <f>IFERROR((F75/F87)*100,IF(F75+F87&lt;&gt;0,100,0))</f>
        <v>68.752035694583867</v>
      </c>
      <c r="G89" s="73">
        <f>IFERROR(((E89/F89)-1)*100,IF(E89+F89&lt;&gt;0,100,0))</f>
        <v>3.6910766313016596</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2024</v>
      </c>
      <c r="F94" s="103">
        <v>2023</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85752436.630999997</v>
      </c>
      <c r="C97" s="107">
        <v>123329304.875</v>
      </c>
      <c r="D97" s="52">
        <f>B97-C97</f>
        <v>-37576868.244000003</v>
      </c>
      <c r="E97" s="107">
        <v>2293522633.9780002</v>
      </c>
      <c r="F97" s="107">
        <v>2781557575.3759999</v>
      </c>
      <c r="G97" s="68">
        <f>E97-F97</f>
        <v>-488034941.39799976</v>
      </c>
    </row>
    <row r="98" spans="1:7" s="15" customFormat="1" ht="13.5" x14ac:dyDescent="0.2">
      <c r="A98" s="66" t="s">
        <v>88</v>
      </c>
      <c r="B98" s="53">
        <v>87200863.667999998</v>
      </c>
      <c r="C98" s="107">
        <v>117212259.373</v>
      </c>
      <c r="D98" s="52">
        <f>B98-C98</f>
        <v>-30011395.704999998</v>
      </c>
      <c r="E98" s="107">
        <v>2259537686.2620001</v>
      </c>
      <c r="F98" s="107">
        <v>2776522386.0110002</v>
      </c>
      <c r="G98" s="68">
        <f>E98-F98</f>
        <v>-516984699.74900007</v>
      </c>
    </row>
    <row r="99" spans="1:7" s="15" customFormat="1" ht="12" x14ac:dyDescent="0.2">
      <c r="A99" s="69" t="s">
        <v>16</v>
      </c>
      <c r="B99" s="52">
        <f>B97-B98</f>
        <v>-1448427.0370000005</v>
      </c>
      <c r="C99" s="52">
        <f>C97-C98</f>
        <v>6117045.5020000041</v>
      </c>
      <c r="D99" s="70"/>
      <c r="E99" s="52">
        <f>E97-E98</f>
        <v>33984947.71600008</v>
      </c>
      <c r="F99" s="70">
        <f>F97-F98</f>
        <v>5035189.3649997711</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951.557356326118</v>
      </c>
      <c r="C111" s="108">
        <v>859.36275822021105</v>
      </c>
      <c r="D111" s="73">
        <f>IFERROR(((B111/C111)-1)*100,IF(B111+C111&lt;&gt;0,100,0))</f>
        <v>10.728251512416854</v>
      </c>
      <c r="E111" s="72"/>
      <c r="F111" s="109">
        <v>951.557356326118</v>
      </c>
      <c r="G111" s="109">
        <v>941.756525661198</v>
      </c>
    </row>
    <row r="112" spans="1:7" s="15" customFormat="1" ht="12" x14ac:dyDescent="0.2">
      <c r="A112" s="66" t="s">
        <v>50</v>
      </c>
      <c r="B112" s="109">
        <v>937.38026812940996</v>
      </c>
      <c r="C112" s="108">
        <v>846.98457915888503</v>
      </c>
      <c r="D112" s="73">
        <f>IFERROR(((B112/C112)-1)*100,IF(B112+C112&lt;&gt;0,100,0))</f>
        <v>10.672648734678747</v>
      </c>
      <c r="E112" s="72"/>
      <c r="F112" s="109">
        <v>937.38026812940996</v>
      </c>
      <c r="G112" s="109">
        <v>927.801598246754</v>
      </c>
    </row>
    <row r="113" spans="1:7" s="15" customFormat="1" ht="12" x14ac:dyDescent="0.2">
      <c r="A113" s="66" t="s">
        <v>51</v>
      </c>
      <c r="B113" s="109">
        <v>1028.2984579984</v>
      </c>
      <c r="C113" s="108">
        <v>923.307245719756</v>
      </c>
      <c r="D113" s="73">
        <f>IFERROR(((B113/C113)-1)*100,IF(B113+C113&lt;&gt;0,100,0))</f>
        <v>11.371210695611843</v>
      </c>
      <c r="E113" s="72"/>
      <c r="F113" s="109">
        <v>1028.5388251811601</v>
      </c>
      <c r="G113" s="109">
        <v>1016.75348980966</v>
      </c>
    </row>
    <row r="114" spans="1:7" s="25" customFormat="1" ht="12" x14ac:dyDescent="0.2">
      <c r="A114" s="69" t="s">
        <v>52</v>
      </c>
      <c r="B114" s="73"/>
      <c r="C114" s="72"/>
      <c r="D114" s="74"/>
      <c r="E114" s="72"/>
      <c r="F114" s="58"/>
      <c r="G114" s="58"/>
    </row>
    <row r="115" spans="1:7" s="15" customFormat="1" ht="12" x14ac:dyDescent="0.2">
      <c r="A115" s="66" t="s">
        <v>56</v>
      </c>
      <c r="B115" s="109">
        <v>729.49851318043704</v>
      </c>
      <c r="C115" s="108">
        <v>659.89504602101601</v>
      </c>
      <c r="D115" s="73">
        <f>IFERROR(((B115/C115)-1)*100,IF(B115+C115&lt;&gt;0,100,0))</f>
        <v>10.547657173532453</v>
      </c>
      <c r="E115" s="72"/>
      <c r="F115" s="109">
        <v>729.49851318043704</v>
      </c>
      <c r="G115" s="109">
        <v>727.28333456909297</v>
      </c>
    </row>
    <row r="116" spans="1:7" s="15" customFormat="1" ht="12" x14ac:dyDescent="0.2">
      <c r="A116" s="66" t="s">
        <v>57</v>
      </c>
      <c r="B116" s="109">
        <v>945.76317884355694</v>
      </c>
      <c r="C116" s="108">
        <v>860.46138945203302</v>
      </c>
      <c r="D116" s="73">
        <f>IFERROR(((B116/C116)-1)*100,IF(B116+C116&lt;&gt;0,100,0))</f>
        <v>9.9134941366569187</v>
      </c>
      <c r="E116" s="72"/>
      <c r="F116" s="109">
        <v>945.76317884355694</v>
      </c>
      <c r="G116" s="109">
        <v>938.91299737928603</v>
      </c>
    </row>
    <row r="117" spans="1:7" s="15" customFormat="1" ht="12" x14ac:dyDescent="0.2">
      <c r="A117" s="66" t="s">
        <v>59</v>
      </c>
      <c r="B117" s="109">
        <v>1091.9670392153</v>
      </c>
      <c r="C117" s="108">
        <v>979.77450384183999</v>
      </c>
      <c r="D117" s="73">
        <f>IFERROR(((B117/C117)-1)*100,IF(B117+C117&lt;&gt;0,100,0))</f>
        <v>11.450852714939664</v>
      </c>
      <c r="E117" s="72"/>
      <c r="F117" s="109">
        <v>1092.04167832702</v>
      </c>
      <c r="G117" s="109">
        <v>1080.6951447787101</v>
      </c>
    </row>
    <row r="118" spans="1:7" s="15" customFormat="1" ht="12" x14ac:dyDescent="0.2">
      <c r="A118" s="66" t="s">
        <v>58</v>
      </c>
      <c r="B118" s="109">
        <v>996.08079664855495</v>
      </c>
      <c r="C118" s="108">
        <v>905.77819510978702</v>
      </c>
      <c r="D118" s="73">
        <f>IFERROR(((B118/C118)-1)*100,IF(B118+C118&lt;&gt;0,100,0))</f>
        <v>9.9696153016603173</v>
      </c>
      <c r="E118" s="72"/>
      <c r="F118" s="109">
        <v>997.82781524981795</v>
      </c>
      <c r="G118" s="109">
        <v>981.24406460154398</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2024</v>
      </c>
      <c r="F124" s="103">
        <v>2023</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6</v>
      </c>
      <c r="G126" s="73">
        <f>IFERROR(((E126/F126)-1)*100,IF(E126+F126&lt;&gt;0,100,0))</f>
        <v>-100</v>
      </c>
    </row>
    <row r="127" spans="1:7" s="15" customFormat="1" ht="12" x14ac:dyDescent="0.2">
      <c r="A127" s="66" t="s">
        <v>72</v>
      </c>
      <c r="B127" s="54">
        <v>187</v>
      </c>
      <c r="C127" s="53">
        <v>262</v>
      </c>
      <c r="D127" s="73">
        <f>IFERROR(((B127/C127)-1)*100,IF(B127+C127&lt;&gt;0,100,0))</f>
        <v>-28.625954198473281</v>
      </c>
      <c r="E127" s="53">
        <v>7576</v>
      </c>
      <c r="F127" s="53">
        <v>6769</v>
      </c>
      <c r="G127" s="73">
        <f>IFERROR(((E127/F127)-1)*100,IF(E127+F127&lt;&gt;0,100,0))</f>
        <v>11.921997340818447</v>
      </c>
    </row>
    <row r="128" spans="1:7" s="15" customFormat="1" ht="12" x14ac:dyDescent="0.2">
      <c r="A128" s="66" t="s">
        <v>74</v>
      </c>
      <c r="B128" s="54">
        <v>1</v>
      </c>
      <c r="C128" s="53">
        <v>4</v>
      </c>
      <c r="D128" s="73">
        <f>IFERROR(((B128/C128)-1)*100,IF(B128+C128&lt;&gt;0,100,0))</f>
        <v>-75</v>
      </c>
      <c r="E128" s="53">
        <v>164</v>
      </c>
      <c r="F128" s="53">
        <v>158</v>
      </c>
      <c r="G128" s="73">
        <f>IFERROR(((E128/F128)-1)*100,IF(E128+F128&lt;&gt;0,100,0))</f>
        <v>3.7974683544303778</v>
      </c>
    </row>
    <row r="129" spans="1:7" s="25" customFormat="1" ht="12" x14ac:dyDescent="0.2">
      <c r="A129" s="69" t="s">
        <v>34</v>
      </c>
      <c r="B129" s="70">
        <f>SUM(B126:B128)</f>
        <v>188</v>
      </c>
      <c r="C129" s="70">
        <f>SUM(C126:C128)</f>
        <v>266</v>
      </c>
      <c r="D129" s="73">
        <f>IFERROR(((B129/C129)-1)*100,IF(B129+C129&lt;&gt;0,100,0))</f>
        <v>-29.323308270676694</v>
      </c>
      <c r="E129" s="70">
        <f>SUM(E126:E128)</f>
        <v>7740</v>
      </c>
      <c r="F129" s="70">
        <f>SUM(F126:F128)</f>
        <v>6933</v>
      </c>
      <c r="G129" s="73">
        <f>IFERROR(((E129/F129)-1)*100,IF(E129+F129&lt;&gt;0,100,0))</f>
        <v>11.639982691475549</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1</v>
      </c>
      <c r="C132" s="53">
        <v>11</v>
      </c>
      <c r="D132" s="73">
        <f>IFERROR(((B132/C132)-1)*100,IF(B132+C132&lt;&gt;0,100,0))</f>
        <v>-90.909090909090907</v>
      </c>
      <c r="E132" s="53">
        <v>651</v>
      </c>
      <c r="F132" s="53">
        <v>610</v>
      </c>
      <c r="G132" s="73">
        <f>IFERROR(((E132/F132)-1)*100,IF(E132+F132&lt;&gt;0,100,0))</f>
        <v>6.7213114754098413</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1</v>
      </c>
      <c r="C134" s="70">
        <f>SUM(C132:C133)</f>
        <v>11</v>
      </c>
      <c r="D134" s="73">
        <f>IFERROR(((B134/C134)-1)*100,IF(B134+C134&lt;&gt;0,100,0))</f>
        <v>-90.909090909090907</v>
      </c>
      <c r="E134" s="70">
        <f>SUM(E132:E133)</f>
        <v>651</v>
      </c>
      <c r="F134" s="70">
        <f>SUM(F132:F133)</f>
        <v>610</v>
      </c>
      <c r="G134" s="73">
        <f>IFERROR(((E134/F134)-1)*100,IF(E134+F134&lt;&gt;0,100,0))</f>
        <v>6.7213114754098413</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830</v>
      </c>
      <c r="G137" s="73">
        <f>IFERROR(((E137/F137)-1)*100,IF(E137+F137&lt;&gt;0,100,0))</f>
        <v>-100</v>
      </c>
    </row>
    <row r="138" spans="1:7" s="15" customFormat="1" ht="12" x14ac:dyDescent="0.2">
      <c r="A138" s="66" t="s">
        <v>72</v>
      </c>
      <c r="B138" s="54">
        <v>91058</v>
      </c>
      <c r="C138" s="53">
        <v>26996</v>
      </c>
      <c r="D138" s="73">
        <f>IFERROR(((B138/C138)-1)*100,IF(B138+C138&lt;&gt;0,100,0))</f>
        <v>237.30182249222108</v>
      </c>
      <c r="E138" s="53">
        <v>7488036</v>
      </c>
      <c r="F138" s="53">
        <v>6405418</v>
      </c>
      <c r="G138" s="73">
        <f>IFERROR(((E138/F138)-1)*100,IF(E138+F138&lt;&gt;0,100,0))</f>
        <v>16.901597990950791</v>
      </c>
    </row>
    <row r="139" spans="1:7" s="15" customFormat="1" ht="12" x14ac:dyDescent="0.2">
      <c r="A139" s="66" t="s">
        <v>74</v>
      </c>
      <c r="B139" s="54">
        <v>2</v>
      </c>
      <c r="C139" s="53">
        <v>17</v>
      </c>
      <c r="D139" s="73">
        <f>IFERROR(((B139/C139)-1)*100,IF(B139+C139&lt;&gt;0,100,0))</f>
        <v>-88.235294117647058</v>
      </c>
      <c r="E139" s="53">
        <v>6400</v>
      </c>
      <c r="F139" s="53">
        <v>7514</v>
      </c>
      <c r="G139" s="73">
        <f>IFERROR(((E139/F139)-1)*100,IF(E139+F139&lt;&gt;0,100,0))</f>
        <v>-14.825658770295448</v>
      </c>
    </row>
    <row r="140" spans="1:7" s="15" customFormat="1" ht="12" x14ac:dyDescent="0.2">
      <c r="A140" s="69" t="s">
        <v>34</v>
      </c>
      <c r="B140" s="70">
        <f>SUM(B137:B139)</f>
        <v>91060</v>
      </c>
      <c r="C140" s="70">
        <f>SUM(C137:C139)</f>
        <v>27013</v>
      </c>
      <c r="D140" s="73">
        <f>IFERROR(((B140/C140)-1)*100,IF(B140+C140&lt;&gt;0,100,0))</f>
        <v>237.09695331877242</v>
      </c>
      <c r="E140" s="70">
        <f>SUM(E137:E139)</f>
        <v>7494436</v>
      </c>
      <c r="F140" s="70">
        <f>SUM(F137:F139)</f>
        <v>6413762</v>
      </c>
      <c r="G140" s="73">
        <f>IFERROR(((E140/F140)-1)*100,IF(E140+F140&lt;&gt;0,100,0))</f>
        <v>16.849299989616085</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120</v>
      </c>
      <c r="C143" s="53">
        <v>24620</v>
      </c>
      <c r="D143" s="73">
        <f>IFERROR(((B143/C143)-1)*100,)</f>
        <v>-99.512591389114547</v>
      </c>
      <c r="E143" s="53">
        <v>489039</v>
      </c>
      <c r="F143" s="53">
        <v>320447</v>
      </c>
      <c r="G143" s="73">
        <f>IFERROR(((E143/F143)-1)*100,)</f>
        <v>52.611508299344358</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120</v>
      </c>
      <c r="C145" s="70">
        <f>SUM(C143:C144)</f>
        <v>24620</v>
      </c>
      <c r="D145" s="73">
        <f>IFERROR(((B145/C145)-1)*100,)</f>
        <v>-99.512591389114547</v>
      </c>
      <c r="E145" s="70">
        <f>SUM(E143:E144)</f>
        <v>489039</v>
      </c>
      <c r="F145" s="70">
        <f>SUM(F143:F144)</f>
        <v>320447</v>
      </c>
      <c r="G145" s="73">
        <f>IFERROR(((E145/F145)-1)*100,)</f>
        <v>52.611508299344358</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19078.7575</v>
      </c>
      <c r="G148" s="73">
        <f>IFERROR(((E148/F148)-1)*100,IF(E148+F148&lt;&gt;0,100,0))</f>
        <v>-100</v>
      </c>
    </row>
    <row r="149" spans="1:7" x14ac:dyDescent="0.2">
      <c r="A149" s="66" t="s">
        <v>72</v>
      </c>
      <c r="B149" s="54">
        <v>7658221.3827099996</v>
      </c>
      <c r="C149" s="53">
        <v>2253125.6648200001</v>
      </c>
      <c r="D149" s="73">
        <f>IFERROR(((B149/C149)-1)*100,IF(B149+C149&lt;&gt;0,100,0))</f>
        <v>239.8932204396956</v>
      </c>
      <c r="E149" s="53">
        <v>638086660.42280996</v>
      </c>
      <c r="F149" s="53">
        <v>564201555.28792</v>
      </c>
      <c r="G149" s="73">
        <f>IFERROR(((E149/F149)-1)*100,IF(E149+F149&lt;&gt;0,100,0))</f>
        <v>13.095516033660237</v>
      </c>
    </row>
    <row r="150" spans="1:7" x14ac:dyDescent="0.2">
      <c r="A150" s="66" t="s">
        <v>74</v>
      </c>
      <c r="B150" s="54">
        <v>18890.46</v>
      </c>
      <c r="C150" s="53">
        <v>109432.62</v>
      </c>
      <c r="D150" s="73">
        <f>IFERROR(((B150/C150)-1)*100,IF(B150+C150&lt;&gt;0,100,0))</f>
        <v>-82.737816201421481</v>
      </c>
      <c r="E150" s="53">
        <v>45513068.219999999</v>
      </c>
      <c r="F150" s="53">
        <v>48980075.850000001</v>
      </c>
      <c r="G150" s="73">
        <f>IFERROR(((E150/F150)-1)*100,IF(E150+F150&lt;&gt;0,100,0))</f>
        <v>-7.0784039629044448</v>
      </c>
    </row>
    <row r="151" spans="1:7" s="15" customFormat="1" ht="12" x14ac:dyDescent="0.2">
      <c r="A151" s="69" t="s">
        <v>34</v>
      </c>
      <c r="B151" s="70">
        <f>SUM(B148:B150)</f>
        <v>7677111.8427099995</v>
      </c>
      <c r="C151" s="70">
        <f>SUM(C148:C150)</f>
        <v>2362558.2848200002</v>
      </c>
      <c r="D151" s="73">
        <f>IFERROR(((B151/C151)-1)*100,IF(B151+C151&lt;&gt;0,100,0))</f>
        <v>224.94909827356523</v>
      </c>
      <c r="E151" s="70">
        <f>SUM(E148:E150)</f>
        <v>683599728.64280999</v>
      </c>
      <c r="F151" s="70">
        <f>SUM(F148:F150)</f>
        <v>613200709.89542007</v>
      </c>
      <c r="G151" s="73">
        <f>IFERROR(((E151/F151)-1)*100,IF(E151+F151&lt;&gt;0,100,0))</f>
        <v>11.480583373655318</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193.56</v>
      </c>
      <c r="C154" s="53">
        <v>40940.559999999998</v>
      </c>
      <c r="D154" s="73">
        <f>IFERROR(((B154/C154)-1)*100,IF(B154+C154&lt;&gt;0,100,0))</f>
        <v>-99.527217019014884</v>
      </c>
      <c r="E154" s="53">
        <v>566683.75899999996</v>
      </c>
      <c r="F154" s="53">
        <v>487765.93</v>
      </c>
      <c r="G154" s="73">
        <f>IFERROR(((E154/F154)-1)*100,IF(E154+F154&lt;&gt;0,100,0))</f>
        <v>16.179446768658057</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193.56</v>
      </c>
      <c r="C156" s="70">
        <f>SUM(C154:C155)</f>
        <v>40940.559999999998</v>
      </c>
      <c r="D156" s="73">
        <f>IFERROR(((B156/C156)-1)*100,IF(B156+C156&lt;&gt;0,100,0))</f>
        <v>-99.527217019014884</v>
      </c>
      <c r="E156" s="70">
        <f>SUM(E154:E155)</f>
        <v>566683.75899999996</v>
      </c>
      <c r="F156" s="70">
        <f>SUM(F154:F155)</f>
        <v>487765.93</v>
      </c>
      <c r="G156" s="73">
        <f>IFERROR(((E156/F156)-1)*100,IF(E156+F156&lt;&gt;0,100,0))</f>
        <v>16.179446768658057</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1493142</v>
      </c>
      <c r="C160" s="53">
        <v>1285708</v>
      </c>
      <c r="D160" s="73">
        <f>IFERROR(((B160/C160)-1)*100,IF(B160+C160&lt;&gt;0,100,0))</f>
        <v>16.133834432079453</v>
      </c>
      <c r="E160" s="65"/>
      <c r="F160" s="65"/>
      <c r="G160" s="52"/>
    </row>
    <row r="161" spans="1:7" s="15" customFormat="1" ht="12" x14ac:dyDescent="0.2">
      <c r="A161" s="66" t="s">
        <v>74</v>
      </c>
      <c r="B161" s="54">
        <v>1469</v>
      </c>
      <c r="C161" s="53">
        <v>1597</v>
      </c>
      <c r="D161" s="73">
        <f>IFERROR(((B161/C161)-1)*100,IF(B161+C161&lt;&gt;0,100,0))</f>
        <v>-8.0150281778334396</v>
      </c>
      <c r="E161" s="65"/>
      <c r="F161" s="65"/>
      <c r="G161" s="52"/>
    </row>
    <row r="162" spans="1:7" s="25" customFormat="1" ht="12" x14ac:dyDescent="0.2">
      <c r="A162" s="69" t="s">
        <v>34</v>
      </c>
      <c r="B162" s="70">
        <f>SUM(B159:B161)</f>
        <v>1494611</v>
      </c>
      <c r="C162" s="70">
        <f>SUM(C159:C161)</f>
        <v>1287305</v>
      </c>
      <c r="D162" s="73">
        <f>IFERROR(((B162/C162)-1)*100,IF(B162+C162&lt;&gt;0,100,0))</f>
        <v>16.103875926839393</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171463</v>
      </c>
      <c r="C165" s="53">
        <v>183447</v>
      </c>
      <c r="D165" s="73">
        <f>IFERROR(((B165/C165)-1)*100,IF(B165+C165&lt;&gt;0,100,0))</f>
        <v>-6.5326770129792262</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171463</v>
      </c>
      <c r="C167" s="70">
        <f>SUM(C165:C166)</f>
        <v>183447</v>
      </c>
      <c r="D167" s="73">
        <f>IFERROR(((B167/C167)-1)*100,IF(B167+C167&lt;&gt;0,100,0))</f>
        <v>-6.5326770129792262</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2024</v>
      </c>
      <c r="F173" s="103">
        <v>2023</v>
      </c>
      <c r="G173" s="26" t="s">
        <v>7</v>
      </c>
    </row>
    <row r="174" spans="1:7" x14ac:dyDescent="0.2">
      <c r="A174" s="69" t="s">
        <v>33</v>
      </c>
      <c r="B174" s="73"/>
      <c r="C174" s="73"/>
      <c r="D174" s="78"/>
      <c r="E174" s="79"/>
      <c r="F174" s="79"/>
      <c r="G174" s="80"/>
    </row>
    <row r="175" spans="1:7" x14ac:dyDescent="0.2">
      <c r="A175" s="66" t="s">
        <v>31</v>
      </c>
      <c r="B175" s="87">
        <v>28878</v>
      </c>
      <c r="C175" s="88">
        <v>27934</v>
      </c>
      <c r="D175" s="73">
        <f>IFERROR(((B175/C175)-1)*100,IF(B175+C175&lt;&gt;0,100,0))</f>
        <v>3.3793942865325333</v>
      </c>
      <c r="E175" s="88">
        <v>703398</v>
      </c>
      <c r="F175" s="88">
        <v>513420</v>
      </c>
      <c r="G175" s="73">
        <f>IFERROR(((E175/F175)-1)*100,IF(E175+F175&lt;&gt;0,100,0))</f>
        <v>37.002454131120707</v>
      </c>
    </row>
    <row r="176" spans="1:7" x14ac:dyDescent="0.2">
      <c r="A176" s="66" t="s">
        <v>32</v>
      </c>
      <c r="B176" s="87">
        <v>135272</v>
      </c>
      <c r="C176" s="88">
        <v>139216</v>
      </c>
      <c r="D176" s="73">
        <f t="shared" ref="D176:D178" si="5">IFERROR(((B176/C176)-1)*100,IF(B176+C176&lt;&gt;0,100,0))</f>
        <v>-2.8330077002643339</v>
      </c>
      <c r="E176" s="88">
        <v>3170868</v>
      </c>
      <c r="F176" s="88">
        <v>2827784</v>
      </c>
      <c r="G176" s="73">
        <f>IFERROR(((E176/F176)-1)*100,IF(E176+F176&lt;&gt;0,100,0))</f>
        <v>12.132609845730791</v>
      </c>
    </row>
    <row r="177" spans="1:7" x14ac:dyDescent="0.2">
      <c r="A177" s="66" t="s">
        <v>91</v>
      </c>
      <c r="B177" s="87">
        <v>60903529.81904</v>
      </c>
      <c r="C177" s="88">
        <v>54281594.724922001</v>
      </c>
      <c r="D177" s="73">
        <f t="shared" si="5"/>
        <v>12.199227247606469</v>
      </c>
      <c r="E177" s="88">
        <v>1351311664.2182701</v>
      </c>
      <c r="F177" s="88">
        <v>1146786957.28596</v>
      </c>
      <c r="G177" s="73">
        <f>IFERROR(((E177/F177)-1)*100,IF(E177+F177&lt;&gt;0,100,0))</f>
        <v>17.83458606961732</v>
      </c>
    </row>
    <row r="178" spans="1:7" x14ac:dyDescent="0.2">
      <c r="A178" s="66" t="s">
        <v>92</v>
      </c>
      <c r="B178" s="87">
        <v>223430</v>
      </c>
      <c r="C178" s="88">
        <v>244938</v>
      </c>
      <c r="D178" s="73">
        <f t="shared" si="5"/>
        <v>-8.780997640219157</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554</v>
      </c>
      <c r="C181" s="88">
        <v>750</v>
      </c>
      <c r="D181" s="73">
        <f t="shared" ref="D181:D184" si="6">IFERROR(((B181/C181)-1)*100,IF(B181+C181&lt;&gt;0,100,0))</f>
        <v>-26.133333333333329</v>
      </c>
      <c r="E181" s="88">
        <v>23196</v>
      </c>
      <c r="F181" s="88">
        <v>13842</v>
      </c>
      <c r="G181" s="73">
        <f t="shared" ref="G181" si="7">IFERROR(((E181/F181)-1)*100,IF(E181+F181&lt;&gt;0,100,0))</f>
        <v>67.576939748591244</v>
      </c>
    </row>
    <row r="182" spans="1:7" x14ac:dyDescent="0.2">
      <c r="A182" s="66" t="s">
        <v>32</v>
      </c>
      <c r="B182" s="87">
        <v>4916</v>
      </c>
      <c r="C182" s="88">
        <v>7184</v>
      </c>
      <c r="D182" s="73">
        <f t="shared" si="6"/>
        <v>-31.570155902004458</v>
      </c>
      <c r="E182" s="88">
        <v>249202</v>
      </c>
      <c r="F182" s="88">
        <v>153606</v>
      </c>
      <c r="G182" s="73">
        <f t="shared" ref="G182" si="8">IFERROR(((E182/F182)-1)*100,IF(E182+F182&lt;&gt;0,100,0))</f>
        <v>62.234548129630362</v>
      </c>
    </row>
    <row r="183" spans="1:7" x14ac:dyDescent="0.2">
      <c r="A183" s="66" t="s">
        <v>91</v>
      </c>
      <c r="B183" s="87">
        <v>72331.623879999999</v>
      </c>
      <c r="C183" s="88">
        <v>104146.31647999999</v>
      </c>
      <c r="D183" s="73">
        <f t="shared" si="6"/>
        <v>-30.548072822248695</v>
      </c>
      <c r="E183" s="88">
        <v>5364841.9899800001</v>
      </c>
      <c r="F183" s="88">
        <v>1813279.67004</v>
      </c>
      <c r="G183" s="73">
        <f t="shared" ref="G183" si="9">IFERROR(((E183/F183)-1)*100,IF(E183+F183&lt;&gt;0,100,0))</f>
        <v>195.86401251946174</v>
      </c>
    </row>
    <row r="184" spans="1:7" x14ac:dyDescent="0.2">
      <c r="A184" s="66" t="s">
        <v>92</v>
      </c>
      <c r="B184" s="87">
        <v>110992</v>
      </c>
      <c r="C184" s="88">
        <v>82382</v>
      </c>
      <c r="D184" s="73">
        <f t="shared" si="6"/>
        <v>34.728460100507384</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2024-06-10T10:52:13Z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