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8529E072-39A5-4B9A-B256-1896547D5B59}" xr6:coauthVersionLast="47" xr6:coauthVersionMax="47" xr10:uidLastSave="{00000000-0000-0000-0000-000000000000}"/>
  <bookViews>
    <workbookView xWindow="6045" yWindow="5340" windowWidth="13155" windowHeight="6060"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<sst xmlns="http://schemas.openxmlformats.org/spreadsheetml/2006/main" count="265" uniqueCount="100">
  <si>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</si>
  <si>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</si>
  <si>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</si>
  <si>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</si>
  <si>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</si>
  <si>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</si>
  <si>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</si>
  <si>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</si>
  <si>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</si>
  <si>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</si>
  <si>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</si>
  <si>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</si>
  <si>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</si>
  <si>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</si>
  <si>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</si>
  <si>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</si>
  <si>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</si>
  <si>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</si>
  <si>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</si>
  <si>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</si>
  <si>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</si>
  <si>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</si>
  <si>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</si>
  <si>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</si>
  <si>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</si>
  <si>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</si>
  <si>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</si>
  <si>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</si>
  <si>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</si>
  <si>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</si>
  <si>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</si>
  <si>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</si>
  <si>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</si>
  <si>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</si>
  <si>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</si>
  <si>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</si>
  <si>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</si>
  <si>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</si>
  <si>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</si>
  <si>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</si>
  <si>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</si>
  <si>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</si>
  <si>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</si>
  <si>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</si>
  <si>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</si>
  <si>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</si>
  <si>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</si>
  <si>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</si>
  <si>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</si>
  <si>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</si>
  <si>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</si>
  <si>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</si>
  <si>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</si>
  <si>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</si>
  <si>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</si>
  <si>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</si>
  <si>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</si>
  <si>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</si>
  <si>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</si>
  <si>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</si>
  <si>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</si>
  <si>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</si>
  <si>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</si>
  <si>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</si>
  <si>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</si>
  <si>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</si>
  <si>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</si>
  <si>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</si>
  <si>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</si>
  <si>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</si>
  <si>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</si>
  <si>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</si>
  <si>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</si>
  <si>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</si>
  <si>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</si>
  <si>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</si>
  <si>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</si>
  <si>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</si>
  <si>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</si>
  <si>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</si>
  <si>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</si>
  <si>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</si>
  <si>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</si>
  <si>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</si>
  <si>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</si>
  <si>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</si>
  <si>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</si>
  <si>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</si>
  <si>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</si>
  <si>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</si>
  <si>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</si>
  <si>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</si>
  <si>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</si>
  <si>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</si>
  <si>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</si>
  <si>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</si>
  <si>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</si>
  <si>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14 June 2024</t>
  </si>
  <si>
    <t>14.06.2024</t>
  </si>
  <si>
    <t>15.06.2023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</si>
</sst>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2042480</v>
      </c>
      <c r="C11" s="54">
        <v>1619730</v>
      </c>
      <c r="D11" s="73">
        <f>IFERROR(((B11/C11)-1)*100,IF(B11+C11&lt;&gt;0,100,0))</f>
        <v>26.100029017181868</v>
      </c>
      <c r="E11" s="54">
        <v>39464127</v>
      </c>
      <c r="F11" s="54">
        <v>36353526</v>
      </c>
      <c r="G11" s="73">
        <f>IFERROR(((E11/F11)-1)*100,IF(E11+F11&lt;&gt;0,100,0))</f>
        <v>8.5565317653093729</v>
      </c>
    </row>
    <row r="12" spans="1:7" s="15" customFormat="1" ht="12" x14ac:dyDescent="0.2">
      <c r="A12" s="51" t="s">
        <v>9</v>
      </c>
      <c r="B12" s="54">
        <v>1445332.4739999999</v>
      </c>
      <c r="C12" s="54">
        <v>1774965.862</v>
      </c>
      <c r="D12" s="73">
        <f>IFERROR(((B12/C12)-1)*100,IF(B12+C12&lt;&gt;0,100,0))</f>
        <v>-18.571252273470485</v>
      </c>
      <c r="E12" s="54">
        <v>32013248.945999999</v>
      </c>
      <c r="F12" s="54">
        <v>36998087.162</v>
      </c>
      <c r="G12" s="73">
        <f>IFERROR(((E12/F12)-1)*100,IF(E12+F12&lt;&gt;0,100,0))</f>
        <v>-13.47323226245013</v>
      </c>
    </row>
    <row r="13" spans="1:7" s="15" customFormat="1" ht="12" x14ac:dyDescent="0.2">
      <c r="A13" s="51" t="s">
        <v>10</v>
      </c>
      <c r="B13" s="54">
        <v>113161747.756091</v>
      </c>
      <c r="C13" s="54">
        <v>186631467.168623</v>
      </c>
      <c r="D13" s="73">
        <f>IFERROR(((B13/C13)-1)*100,IF(B13+C13&lt;&gt;0,100,0))</f>
        <v>-39.366201491708544</v>
      </c>
      <c r="E13" s="54">
        <v>2243465530.4507399</v>
      </c>
      <c r="F13" s="54">
        <v>2718959788.4302101</v>
      </c>
      <c r="G13" s="73">
        <f>IFERROR(((E13/F13)-1)*100,IF(E13+F13&lt;&gt;0,100,0))</f>
        <v>-17.488094528017882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514</v>
      </c>
      <c r="C16" s="54">
        <v>339</v>
      </c>
      <c r="D16" s="73">
        <f>IFERROR(((B16/C16)-1)*100,IF(B16+C16&lt;&gt;0,100,0))</f>
        <v>51.622418879056056</v>
      </c>
      <c r="E16" s="54">
        <v>10185</v>
      </c>
      <c r="F16" s="54">
        <v>9230</v>
      </c>
      <c r="G16" s="73">
        <f>IFERROR(((E16/F16)-1)*100,IF(E16+F16&lt;&gt;0,100,0))</f>
        <v>10.346695557963169</v>
      </c>
    </row>
    <row r="17" spans="1:7" s="15" customFormat="1" ht="12" x14ac:dyDescent="0.2">
      <c r="A17" s="51" t="s">
        <v>9</v>
      </c>
      <c r="B17" s="54">
        <v>175435.27</v>
      </c>
      <c r="C17" s="54">
        <v>144775.30499999999</v>
      </c>
      <c r="D17" s="73">
        <f>IFERROR(((B17/C17)-1)*100,IF(B17+C17&lt;&gt;0,100,0))</f>
        <v>21.177620727512881</v>
      </c>
      <c r="E17" s="54">
        <v>4698496.63</v>
      </c>
      <c r="F17" s="54">
        <v>4124914.9190000002</v>
      </c>
      <c r="G17" s="73">
        <f>IFERROR(((E17/F17)-1)*100,IF(E17+F17&lt;&gt;0,100,0))</f>
        <v>13.905297982220022</v>
      </c>
    </row>
    <row r="18" spans="1:7" s="15" customFormat="1" ht="12" x14ac:dyDescent="0.2">
      <c r="A18" s="51" t="s">
        <v>10</v>
      </c>
      <c r="B18" s="54">
        <v>14017109.6901919</v>
      </c>
      <c r="C18" s="54">
        <v>8727252.9462134391</v>
      </c>
      <c r="D18" s="73">
        <f>IFERROR(((B18/C18)-1)*100,IF(B18+C18&lt;&gt;0,100,0))</f>
        <v>60.613079242462106</v>
      </c>
      <c r="E18" s="54">
        <v>246994087.556319</v>
      </c>
      <c r="F18" s="54">
        <v>237272528.03381699</v>
      </c>
      <c r="G18" s="73">
        <f>IFERROR(((E18/F18)-1)*100,IF(E18+F18&lt;&gt;0,100,0))</f>
        <v>4.0972124346045025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16270229.50766</v>
      </c>
      <c r="C24" s="53">
        <v>15749965.7282</v>
      </c>
      <c r="D24" s="52">
        <f>B24-C24</f>
        <v>520263.77945999987</v>
      </c>
      <c r="E24" s="54">
        <v>324664482.35811001</v>
      </c>
      <c r="F24" s="54">
        <v>379271952.47395003</v>
      </c>
      <c r="G24" s="52">
        <f>E24-F24</f>
        <v>-54607470.115840018</v>
      </c>
    </row>
    <row r="25" spans="1:7" s="15" customFormat="1" ht="12" x14ac:dyDescent="0.2">
      <c r="A25" s="55" t="s">
        <v>15</v>
      </c>
      <c r="B25" s="53">
        <v>20173700.220740002</v>
      </c>
      <c r="C25" s="53">
        <v>20381505.316350002</v>
      </c>
      <c r="D25" s="52">
        <f>B25-C25</f>
        <v>-207805.09561000019</v>
      </c>
      <c r="E25" s="54">
        <v>414790991.41267997</v>
      </c>
      <c r="F25" s="54">
        <v>426637398.90042001</v>
      </c>
      <c r="G25" s="52">
        <f>E25-F25</f>
        <v>-11846407.48774004</v>
      </c>
    </row>
    <row r="26" spans="1:7" s="25" customFormat="1" ht="12" x14ac:dyDescent="0.2">
      <c r="A26" s="56" t="s">
        <v>16</v>
      </c>
      <c r="B26" s="57">
        <f>B24-B25</f>
        <v>-3903470.713080002</v>
      </c>
      <c r="C26" s="57">
        <f>C24-C25</f>
        <v>-4631539.5881500021</v>
      </c>
      <c r="D26" s="57"/>
      <c r="E26" s="57">
        <f>E24-E25</f>
        <v>-90126509.05456996</v>
      </c>
      <c r="F26" s="57">
        <f>F24-F25</f>
        <v>-47365446.426469982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77053.777984460001</v>
      </c>
      <c r="C33" s="104">
        <v>78531.813632360005</v>
      </c>
      <c r="D33" s="73">
        <f t="shared" ref="D33:D42" si="0">IFERROR(((B33/C33)-1)*100,IF(B33+C33&lt;&gt;0,100,0))</f>
        <v>-1.8820852079379002</v>
      </c>
      <c r="E33" s="51"/>
      <c r="F33" s="104">
        <v>77635.62</v>
      </c>
      <c r="G33" s="104">
        <v>75753.440000000002</v>
      </c>
    </row>
    <row r="34" spans="1:7" s="15" customFormat="1" ht="12" x14ac:dyDescent="0.2">
      <c r="A34" s="51" t="s">
        <v>23</v>
      </c>
      <c r="B34" s="104">
        <v>79722.321650979997</v>
      </c>
      <c r="C34" s="104">
        <v>77313.153984119999</v>
      </c>
      <c r="D34" s="73">
        <f t="shared" si="0"/>
        <v>3.1161161364013701</v>
      </c>
      <c r="E34" s="51"/>
      <c r="F34" s="104">
        <v>80062.94</v>
      </c>
      <c r="G34" s="104">
        <v>76797.84</v>
      </c>
    </row>
    <row r="35" spans="1:7" s="15" customFormat="1" ht="12" x14ac:dyDescent="0.2">
      <c r="A35" s="51" t="s">
        <v>24</v>
      </c>
      <c r="B35" s="104">
        <v>74542.655971460001</v>
      </c>
      <c r="C35" s="104">
        <v>69539.27861347</v>
      </c>
      <c r="D35" s="73">
        <f t="shared" si="0"/>
        <v>7.1950377653483777</v>
      </c>
      <c r="E35" s="51"/>
      <c r="F35" s="104">
        <v>74787.14</v>
      </c>
      <c r="G35" s="104">
        <v>73250.47</v>
      </c>
    </row>
    <row r="36" spans="1:7" s="15" customFormat="1" ht="12" x14ac:dyDescent="0.2">
      <c r="A36" s="51" t="s">
        <v>25</v>
      </c>
      <c r="B36" s="104">
        <v>70519.549123360004</v>
      </c>
      <c r="C36" s="104">
        <v>73035.276220550004</v>
      </c>
      <c r="D36" s="73">
        <f t="shared" si="0"/>
        <v>-3.4445369790799041</v>
      </c>
      <c r="E36" s="51"/>
      <c r="F36" s="104">
        <v>71200.83</v>
      </c>
      <c r="G36" s="104">
        <v>69476.25</v>
      </c>
    </row>
    <row r="37" spans="1:7" s="15" customFormat="1" ht="12" x14ac:dyDescent="0.2">
      <c r="A37" s="51" t="s">
        <v>79</v>
      </c>
      <c r="B37" s="104">
        <v>55517.773988920002</v>
      </c>
      <c r="C37" s="104">
        <v>69307.753769639996</v>
      </c>
      <c r="D37" s="73">
        <f t="shared" si="0"/>
        <v>-19.896734536447557</v>
      </c>
      <c r="E37" s="51"/>
      <c r="F37" s="104">
        <v>59436.68</v>
      </c>
      <c r="G37" s="104">
        <v>55509.56</v>
      </c>
    </row>
    <row r="38" spans="1:7" s="15" customFormat="1" ht="12" x14ac:dyDescent="0.2">
      <c r="A38" s="51" t="s">
        <v>26</v>
      </c>
      <c r="B38" s="104">
        <v>107327.48173429001</v>
      </c>
      <c r="C38" s="104">
        <v>105503.33642194</v>
      </c>
      <c r="D38" s="73">
        <f t="shared" si="0"/>
        <v>1.7289930102823536</v>
      </c>
      <c r="E38" s="51"/>
      <c r="F38" s="104">
        <v>109061.64</v>
      </c>
      <c r="G38" s="104">
        <v>106974.79</v>
      </c>
    </row>
    <row r="39" spans="1:7" s="15" customFormat="1" ht="12" x14ac:dyDescent="0.2">
      <c r="A39" s="51" t="s">
        <v>27</v>
      </c>
      <c r="B39" s="104">
        <v>17934.40826023</v>
      </c>
      <c r="C39" s="104">
        <v>16166.56809372</v>
      </c>
      <c r="D39" s="73">
        <f t="shared" si="0"/>
        <v>10.93516048837062</v>
      </c>
      <c r="E39" s="51"/>
      <c r="F39" s="104">
        <v>18132.009999999998</v>
      </c>
      <c r="G39" s="104">
        <v>16387.89</v>
      </c>
    </row>
    <row r="40" spans="1:7" s="15" customFormat="1" ht="12" x14ac:dyDescent="0.2">
      <c r="A40" s="51" t="s">
        <v>28</v>
      </c>
      <c r="B40" s="104">
        <v>107380.71470115001</v>
      </c>
      <c r="C40" s="104">
        <v>102761.89328089</v>
      </c>
      <c r="D40" s="73">
        <f t="shared" si="0"/>
        <v>4.4946830705375307</v>
      </c>
      <c r="E40" s="51"/>
      <c r="F40" s="104">
        <v>108389.98</v>
      </c>
      <c r="G40" s="104">
        <v>103913.56</v>
      </c>
    </row>
    <row r="41" spans="1:7" s="15" customFormat="1" ht="12" x14ac:dyDescent="0.2">
      <c r="A41" s="51" t="s">
        <v>29</v>
      </c>
      <c r="B41" s="59"/>
      <c r="C41" s="59"/>
      <c r="D41" s="73">
        <f t="shared" si="0"/>
        <v>0</v>
      </c>
      <c r="E41" s="51"/>
      <c r="F41" s="59"/>
      <c r="G41" s="59"/>
    </row>
    <row r="42" spans="1:7" s="15" customFormat="1" ht="12" x14ac:dyDescent="0.2">
      <c r="A42" s="51" t="s">
        <v>78</v>
      </c>
      <c r="B42" s="104">
        <v>668.65560396000001</v>
      </c>
      <c r="C42" s="104">
        <v>843.36851945000001</v>
      </c>
      <c r="D42" s="73">
        <f t="shared" si="0"/>
        <v>-20.716082170572182</v>
      </c>
      <c r="E42" s="51"/>
      <c r="F42" s="104">
        <v>673.16</v>
      </c>
      <c r="G42" s="104">
        <v>654.08000000000004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18551.719492324301</v>
      </c>
      <c r="D48" s="59"/>
      <c r="E48" s="105">
        <v>22166.148697821201</v>
      </c>
      <c r="F48" s="59"/>
      <c r="G48" s="73">
        <f>IFERROR(((C48/E48)-1)*100,IF(C48+E48&lt;&gt;0,100,0))</f>
        <v>-16.306076688243898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1381</v>
      </c>
      <c r="D54" s="62"/>
      <c r="E54" s="106">
        <v>322922</v>
      </c>
      <c r="F54" s="106">
        <v>30940133.577599999</v>
      </c>
      <c r="G54" s="106">
        <v>8644321.1999999993</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8651</v>
      </c>
      <c r="C68" s="53">
        <v>5219</v>
      </c>
      <c r="D68" s="73">
        <f>IFERROR(((B68/C68)-1)*100,IF(B68+C68&lt;&gt;0,100,0))</f>
        <v>65.759724085073785</v>
      </c>
      <c r="E68" s="53">
        <v>140434</v>
      </c>
      <c r="F68" s="53">
        <v>161613</v>
      </c>
      <c r="G68" s="73">
        <f>IFERROR(((E68/F68)-1)*100,IF(E68+F68&lt;&gt;0,100,0))</f>
        <v>-13.104762611918597</v>
      </c>
    </row>
    <row r="69" spans="1:7" s="15" customFormat="1" ht="12" x14ac:dyDescent="0.2">
      <c r="A69" s="66" t="s">
        <v>54</v>
      </c>
      <c r="B69" s="54">
        <v>367578848.49000001</v>
      </c>
      <c r="C69" s="53">
        <v>215644101.93399999</v>
      </c>
      <c r="D69" s="73">
        <f>IFERROR(((B69/C69)-1)*100,IF(B69+C69&lt;&gt;0,100,0))</f>
        <v>70.456249530303026</v>
      </c>
      <c r="E69" s="53">
        <v>5574194119.9639997</v>
      </c>
      <c r="F69" s="53">
        <v>5873599361.1029997</v>
      </c>
      <c r="G69" s="73">
        <f>IFERROR(((E69/F69)-1)*100,IF(E69+F69&lt;&gt;0,100,0))</f>
        <v>-5.0974746953591161</v>
      </c>
    </row>
    <row r="70" spans="1:7" s="15" customFormat="1" ht="12" x14ac:dyDescent="0.2">
      <c r="A70" s="66" t="s">
        <v>55</v>
      </c>
      <c r="B70" s="54">
        <v>324567049.93924999</v>
      </c>
      <c r="C70" s="53">
        <v>185395512.60558</v>
      </c>
      <c r="D70" s="73">
        <f>IFERROR(((B70/C70)-1)*100,IF(B70+C70&lt;&gt;0,100,0))</f>
        <v>75.06737103704917</v>
      </c>
      <c r="E70" s="53">
        <v>4956695638.2955198</v>
      </c>
      <c r="F70" s="53">
        <v>5334039175.8360796</v>
      </c>
      <c r="G70" s="73">
        <f>IFERROR(((E70/F70)-1)*100,IF(E70+F70&lt;&gt;0,100,0))</f>
        <v>-7.0742550832768032</v>
      </c>
    </row>
    <row r="71" spans="1:7" s="15" customFormat="1" ht="12" x14ac:dyDescent="0.2">
      <c r="A71" s="66" t="s">
        <v>93</v>
      </c>
      <c r="B71" s="73">
        <f>IFERROR(B69/B68/1000,)</f>
        <v>42.489752455207487</v>
      </c>
      <c r="C71" s="73">
        <f>IFERROR(C69/C68/1000,)</f>
        <v>41.31904616478252</v>
      </c>
      <c r="D71" s="73">
        <f>IFERROR(((B71/C71)-1)*100,IF(B71+C71&lt;&gt;0,100,0))</f>
        <v>2.8333332907931386</v>
      </c>
      <c r="E71" s="73">
        <f>IFERROR(E69/E68/1000,)</f>
        <v>39.692625147499896</v>
      </c>
      <c r="F71" s="73">
        <f>IFERROR(F69/F68/1000,)</f>
        <v>36.343607018637115</v>
      </c>
      <c r="G71" s="73">
        <f>IFERROR(((E71/F71)-1)*100,IF(E71+F71&lt;&gt;0,100,0))</f>
        <v>9.2148754721714798</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2708</v>
      </c>
      <c r="C74" s="53">
        <v>2737</v>
      </c>
      <c r="D74" s="73">
        <f>IFERROR(((B74/C74)-1)*100,IF(B74+C74&lt;&gt;0,100,0))</f>
        <v>-1.0595542564852067</v>
      </c>
      <c r="E74" s="53">
        <v>60758</v>
      </c>
      <c r="F74" s="53">
        <v>65811</v>
      </c>
      <c r="G74" s="73">
        <f>IFERROR(((E74/F74)-1)*100,IF(E74+F74&lt;&gt;0,100,0))</f>
        <v>-7.6780477427785598</v>
      </c>
    </row>
    <row r="75" spans="1:7" s="15" customFormat="1" ht="12" x14ac:dyDescent="0.2">
      <c r="A75" s="66" t="s">
        <v>54</v>
      </c>
      <c r="B75" s="54">
        <v>680139914.63</v>
      </c>
      <c r="C75" s="53">
        <v>626628026.96000004</v>
      </c>
      <c r="D75" s="73">
        <f>IFERROR(((B75/C75)-1)*100,IF(B75+C75&lt;&gt;0,100,0))</f>
        <v>8.5396575588241106</v>
      </c>
      <c r="E75" s="53">
        <v>14866209824.645</v>
      </c>
      <c r="F75" s="53">
        <v>14207809238.704</v>
      </c>
      <c r="G75" s="73">
        <f>IFERROR(((E75/F75)-1)*100,IF(E75+F75&lt;&gt;0,100,0))</f>
        <v>4.6340753516553868</v>
      </c>
    </row>
    <row r="76" spans="1:7" s="15" customFormat="1" ht="12" x14ac:dyDescent="0.2">
      <c r="A76" s="66" t="s">
        <v>55</v>
      </c>
      <c r="B76" s="54">
        <v>610486917.53577006</v>
      </c>
      <c r="C76" s="53">
        <v>565774327.38241005</v>
      </c>
      <c r="D76" s="73">
        <f>IFERROR(((B76/C76)-1)*100,IF(B76+C76&lt;&gt;0,100,0))</f>
        <v>7.9029019150136381</v>
      </c>
      <c r="E76" s="53">
        <v>13074874841.938499</v>
      </c>
      <c r="F76" s="53">
        <v>13062288978.707899</v>
      </c>
      <c r="G76" s="73">
        <f>IFERROR(((E76/F76)-1)*100,IF(E76+F76&lt;&gt;0,100,0))</f>
        <v>9.6352662623799823E-2</v>
      </c>
    </row>
    <row r="77" spans="1:7" s="15" customFormat="1" ht="12" x14ac:dyDescent="0.2">
      <c r="A77" s="66" t="s">
        <v>93</v>
      </c>
      <c r="B77" s="73">
        <f>IFERROR(B75/B74/1000,)</f>
        <v>251.15949580132937</v>
      </c>
      <c r="C77" s="73">
        <f>IFERROR(C75/C74/1000,)</f>
        <v>228.94703213737668</v>
      </c>
      <c r="D77" s="73">
        <f>IFERROR(((B77/C77)-1)*100,IF(B77+C77&lt;&gt;0,100,0))</f>
        <v>9.7020098738927594</v>
      </c>
      <c r="E77" s="73">
        <f>IFERROR(E75/E74/1000,)</f>
        <v>244.6790517239705</v>
      </c>
      <c r="F77" s="73">
        <f>IFERROR(F75/F74/1000,)</f>
        <v>215.88806185446202</v>
      </c>
      <c r="G77" s="73">
        <f>IFERROR(((E77/F77)-1)*100,IF(E77+F77&lt;&gt;0,100,0))</f>
        <v>13.336073158560069</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179</v>
      </c>
      <c r="C80" s="53">
        <v>103</v>
      </c>
      <c r="D80" s="73">
        <f>IFERROR(((B80/C80)-1)*100,IF(B80+C80&lt;&gt;0,100,0))</f>
        <v>73.78640776699028</v>
      </c>
      <c r="E80" s="53">
        <v>5032</v>
      </c>
      <c r="F80" s="53">
        <v>4666</v>
      </c>
      <c r="G80" s="73">
        <f>IFERROR(((E80/F80)-1)*100,IF(E80+F80&lt;&gt;0,100,0))</f>
        <v>7.8439777111015907</v>
      </c>
    </row>
    <row r="81" spans="1:7" s="15" customFormat="1" ht="12" x14ac:dyDescent="0.2">
      <c r="A81" s="66" t="s">
        <v>54</v>
      </c>
      <c r="B81" s="54">
        <v>23902492.157000002</v>
      </c>
      <c r="C81" s="53">
        <v>9582740</v>
      </c>
      <c r="D81" s="73">
        <f>IFERROR(((B81/C81)-1)*100,IF(B81+C81&lt;&gt;0,100,0))</f>
        <v>149.4327526052048</v>
      </c>
      <c r="E81" s="53">
        <v>532663301.14999998</v>
      </c>
      <c r="F81" s="53">
        <v>530000625.20700002</v>
      </c>
      <c r="G81" s="73">
        <f>IFERROR(((E81/F81)-1)*100,IF(E81+F81&lt;&gt;0,100,0))</f>
        <v>0.50239109471994503</v>
      </c>
    </row>
    <row r="82" spans="1:7" s="15" customFormat="1" ht="12" x14ac:dyDescent="0.2">
      <c r="A82" s="66" t="s">
        <v>55</v>
      </c>
      <c r="B82" s="54">
        <v>1701136.0092502399</v>
      </c>
      <c r="C82" s="53">
        <v>-4133891.7326597902</v>
      </c>
      <c r="D82" s="73">
        <f>IFERROR(((B82/C82)-1)*100,IF(B82+C82&lt;&gt;0,100,0))</f>
        <v>-141.15095699798869</v>
      </c>
      <c r="E82" s="53">
        <v>118852385.45457</v>
      </c>
      <c r="F82" s="53">
        <v>131335039.141574</v>
      </c>
      <c r="G82" s="73">
        <f>IFERROR(((E82/F82)-1)*100,IF(E82+F82&lt;&gt;0,100,0))</f>
        <v>-9.5044351976384505</v>
      </c>
    </row>
    <row r="83" spans="1:7" x14ac:dyDescent="0.2">
      <c r="A83" s="66" t="s">
        <v>93</v>
      </c>
      <c r="B83" s="73">
        <f>IFERROR(B81/B80/1000,)</f>
        <v>133.53347573743019</v>
      </c>
      <c r="C83" s="73">
        <f>IFERROR(C81/C80/1000,)</f>
        <v>93.036310679611645</v>
      </c>
      <c r="D83" s="73">
        <f>IFERROR(((B83/C83)-1)*100,IF(B83+C83&lt;&gt;0,100,0))</f>
        <v>43.528343677855297</v>
      </c>
      <c r="E83" s="73">
        <f>IFERROR(E81/E80/1000,)</f>
        <v>105.85518703298887</v>
      </c>
      <c r="F83" s="73">
        <f>IFERROR(F81/F80/1000,)</f>
        <v>113.58778937141021</v>
      </c>
      <c r="G83" s="73">
        <f>IFERROR(((E83/F83)-1)*100,IF(E83+F83&lt;&gt;0,100,0))</f>
        <v>-6.8075999904683604</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11538</v>
      </c>
      <c r="C86" s="51">
        <f>C68+C74+C80</f>
        <v>8059</v>
      </c>
      <c r="D86" s="73">
        <f>IFERROR(((B86/C86)-1)*100,IF(B86+C86&lt;&gt;0,100,0))</f>
        <v>43.169127683335404</v>
      </c>
      <c r="E86" s="51">
        <f>E68+E74+E80</f>
        <v>206224</v>
      </c>
      <c r="F86" s="51">
        <f>F68+F74+F80</f>
        <v>232090</v>
      </c>
      <c r="G86" s="73">
        <f>IFERROR(((E86/F86)-1)*100,IF(E86+F86&lt;&gt;0,100,0))</f>
        <v>-11.144814511611878</v>
      </c>
    </row>
    <row r="87" spans="1:7" s="15" customFormat="1" ht="12" x14ac:dyDescent="0.2">
      <c r="A87" s="66" t="s">
        <v>54</v>
      </c>
      <c r="B87" s="51">
        <f t="shared" ref="B87:C87" si="1">B69+B75+B81</f>
        <v>1071621255.277</v>
      </c>
      <c r="C87" s="51">
        <f t="shared" si="1"/>
        <v>851854868.89400005</v>
      </c>
      <c r="D87" s="73">
        <f>IFERROR(((B87/C87)-1)*100,IF(B87+C87&lt;&gt;0,100,0))</f>
        <v>25.798571377344139</v>
      </c>
      <c r="E87" s="51">
        <f t="shared" ref="E87:F87" si="2">E69+E75+E81</f>
        <v>20973067245.759003</v>
      </c>
      <c r="F87" s="51">
        <f t="shared" si="2"/>
        <v>20611409225.014</v>
      </c>
      <c r="G87" s="73">
        <f>IFERROR(((E87/F87)-1)*100,IF(E87+F87&lt;&gt;0,100,0))</f>
        <v>1.7546496544549539</v>
      </c>
    </row>
    <row r="88" spans="1:7" s="15" customFormat="1" ht="12" x14ac:dyDescent="0.2">
      <c r="A88" s="66" t="s">
        <v>55</v>
      </c>
      <c r="B88" s="51">
        <f t="shared" ref="B88:C88" si="3">B70+B76+B82</f>
        <v>936755103.48427033</v>
      </c>
      <c r="C88" s="51">
        <f t="shared" si="3"/>
        <v>747035948.2553302</v>
      </c>
      <c r="D88" s="73">
        <f>IFERROR(((B88/C88)-1)*100,IF(B88+C88&lt;&gt;0,100,0))</f>
        <v>25.396255116239175</v>
      </c>
      <c r="E88" s="51">
        <f t="shared" ref="E88:F88" si="4">E70+E76+E82</f>
        <v>18150422865.688591</v>
      </c>
      <c r="F88" s="51">
        <f t="shared" si="4"/>
        <v>18527663193.685555</v>
      </c>
      <c r="G88" s="73">
        <f>IFERROR(((E88/F88)-1)*100,IF(E88+F88&lt;&gt;0,100,0))</f>
        <v>-2.0360923234265749</v>
      </c>
    </row>
    <row r="89" spans="1:7" x14ac:dyDescent="0.2">
      <c r="A89" s="66" t="s">
        <v>94</v>
      </c>
      <c r="B89" s="73">
        <f>IFERROR((B75/B87)*100,IF(B75+B87&lt;&gt;0,100,0))</f>
        <v>63.468311334884156</v>
      </c>
      <c r="C89" s="73">
        <f>IFERROR((C75/C87)*100,IF(C75+C87&lt;&gt;0,100,0))</f>
        <v>73.560420893476646</v>
      </c>
      <c r="D89" s="73">
        <f>IFERROR(((B89/C89)-1)*100,IF(B89+C89&lt;&gt;0,100,0))</f>
        <v>-13.719483162293134</v>
      </c>
      <c r="E89" s="73">
        <f>IFERROR((E75/E87)*100,IF(E75+E87&lt;&gt;0,100,0))</f>
        <v>70.882382869635435</v>
      </c>
      <c r="F89" s="73">
        <f>IFERROR((F75/F87)*100,IF(F75+F87&lt;&gt;0,100,0))</f>
        <v>68.931770184162886</v>
      </c>
      <c r="G89" s="73">
        <f>IFERROR(((E89/F89)-1)*100,IF(E89+F89&lt;&gt;0,100,0))</f>
        <v>2.829773093395338</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90226881.156000003</v>
      </c>
      <c r="C97" s="107">
        <v>123643181.207</v>
      </c>
      <c r="D97" s="52">
        <f>B97-C97</f>
        <v>-33416300.050999999</v>
      </c>
      <c r="E97" s="107">
        <v>2383749515.1339998</v>
      </c>
      <c r="F97" s="107">
        <v>2905200756.5830002</v>
      </c>
      <c r="G97" s="68">
        <f>E97-F97</f>
        <v>-521451241.44900036</v>
      </c>
    </row>
    <row r="98" spans="1:7" s="15" customFormat="1" ht="13.5" x14ac:dyDescent="0.2">
      <c r="A98" s="66" t="s">
        <v>88</v>
      </c>
      <c r="B98" s="53">
        <v>94504962.175999999</v>
      </c>
      <c r="C98" s="107">
        <v>105479565.028</v>
      </c>
      <c r="D98" s="52">
        <f>B98-C98</f>
        <v>-10974602.851999998</v>
      </c>
      <c r="E98" s="107">
        <v>2354042648.4380002</v>
      </c>
      <c r="F98" s="107">
        <v>2882001951.039</v>
      </c>
      <c r="G98" s="68">
        <f>E98-F98</f>
        <v>-527959302.60099983</v>
      </c>
    </row>
    <row r="99" spans="1:7" s="15" customFormat="1" ht="12" x14ac:dyDescent="0.2">
      <c r="A99" s="69" t="s">
        <v>16</v>
      </c>
      <c r="B99" s="52">
        <f>B97-B98</f>
        <v>-4278081.0199999958</v>
      </c>
      <c r="C99" s="52">
        <f>C97-C98</f>
        <v>18163616.179000005</v>
      </c>
      <c r="D99" s="70"/>
      <c r="E99" s="52">
        <f>E97-E98</f>
        <v>29706866.695999622</v>
      </c>
      <c r="F99" s="70">
        <f>F97-F98</f>
        <v>23198805.544000149</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972.73163236677101</v>
      </c>
      <c r="C111" s="108">
        <v>865.10877820098199</v>
      </c>
      <c r="D111" s="73">
        <f>IFERROR(((B111/C111)-1)*100,IF(B111+C111&lt;&gt;0,100,0))</f>
        <v>12.440384016168892</v>
      </c>
      <c r="E111" s="72"/>
      <c r="F111" s="109">
        <v>975.49391817934895</v>
      </c>
      <c r="G111" s="109">
        <v>957.89591317793997</v>
      </c>
    </row>
    <row r="112" spans="1:7" s="15" customFormat="1" ht="12" x14ac:dyDescent="0.2">
      <c r="A112" s="66" t="s">
        <v>50</v>
      </c>
      <c r="B112" s="109">
        <v>958.30943776454899</v>
      </c>
      <c r="C112" s="108">
        <v>852.65210202486696</v>
      </c>
      <c r="D112" s="73">
        <f>IFERROR(((B112/C112)-1)*100,IF(B112+C112&lt;&gt;0,100,0))</f>
        <v>12.39161147773733</v>
      </c>
      <c r="E112" s="72"/>
      <c r="F112" s="109">
        <v>960.977545511789</v>
      </c>
      <c r="G112" s="109">
        <v>943.64516437706902</v>
      </c>
    </row>
    <row r="113" spans="1:7" s="15" customFormat="1" ht="12" x14ac:dyDescent="0.2">
      <c r="A113" s="66" t="s">
        <v>51</v>
      </c>
      <c r="B113" s="109">
        <v>1050.3013299715401</v>
      </c>
      <c r="C113" s="108">
        <v>929.42093110341796</v>
      </c>
      <c r="D113" s="73">
        <f>IFERROR(((B113/C113)-1)*100,IF(B113+C113&lt;&gt;0,100,0))</f>
        <v>13.005990592939586</v>
      </c>
      <c r="E113" s="72"/>
      <c r="F113" s="109">
        <v>1053.94751978562</v>
      </c>
      <c r="G113" s="109">
        <v>1034.8886596828099</v>
      </c>
    </row>
    <row r="114" spans="1:7" s="25" customFormat="1" ht="12" x14ac:dyDescent="0.2">
      <c r="A114" s="69" t="s">
        <v>52</v>
      </c>
      <c r="B114" s="73"/>
      <c r="C114" s="72"/>
      <c r="D114" s="74"/>
      <c r="E114" s="72"/>
      <c r="F114" s="58"/>
      <c r="G114" s="58"/>
    </row>
    <row r="115" spans="1:7" s="15" customFormat="1" ht="12" x14ac:dyDescent="0.2">
      <c r="A115" s="66" t="s">
        <v>56</v>
      </c>
      <c r="B115" s="109">
        <v>733.89101903302196</v>
      </c>
      <c r="C115" s="108">
        <v>661.59155609444701</v>
      </c>
      <c r="D115" s="73">
        <f>IFERROR(((B115/C115)-1)*100,IF(B115+C115&lt;&gt;0,100,0))</f>
        <v>10.928111502114412</v>
      </c>
      <c r="E115" s="72"/>
      <c r="F115" s="109">
        <v>734.15936937233596</v>
      </c>
      <c r="G115" s="109">
        <v>731.51949936992503</v>
      </c>
    </row>
    <row r="116" spans="1:7" s="15" customFormat="1" ht="12" x14ac:dyDescent="0.2">
      <c r="A116" s="66" t="s">
        <v>57</v>
      </c>
      <c r="B116" s="109">
        <v>963.92727949202094</v>
      </c>
      <c r="C116" s="108">
        <v>863.74244139503901</v>
      </c>
      <c r="D116" s="73">
        <f>IFERROR(((B116/C116)-1)*100,IF(B116+C116&lt;&gt;0,100,0))</f>
        <v>11.598925014634265</v>
      </c>
      <c r="E116" s="72"/>
      <c r="F116" s="109">
        <v>965.50529472707001</v>
      </c>
      <c r="G116" s="109">
        <v>952.00321052550999</v>
      </c>
    </row>
    <row r="117" spans="1:7" s="15" customFormat="1" ht="12" x14ac:dyDescent="0.2">
      <c r="A117" s="66" t="s">
        <v>59</v>
      </c>
      <c r="B117" s="109">
        <v>1120.8766375293801</v>
      </c>
      <c r="C117" s="108">
        <v>986.75181752621904</v>
      </c>
      <c r="D117" s="73">
        <f>IFERROR(((B117/C117)-1)*100,IF(B117+C117&lt;&gt;0,100,0))</f>
        <v>13.592558698235923</v>
      </c>
      <c r="E117" s="72"/>
      <c r="F117" s="109">
        <v>1123.6160939398001</v>
      </c>
      <c r="G117" s="109">
        <v>1099.97771490132</v>
      </c>
    </row>
    <row r="118" spans="1:7" s="15" customFormat="1" ht="12" x14ac:dyDescent="0.2">
      <c r="A118" s="66" t="s">
        <v>58</v>
      </c>
      <c r="B118" s="109">
        <v>1024.0502584784599</v>
      </c>
      <c r="C118" s="108">
        <v>913.78449416211402</v>
      </c>
      <c r="D118" s="73">
        <f>IFERROR(((B118/C118)-1)*100,IF(B118+C118&lt;&gt;0,100,0))</f>
        <v>12.066933179628215</v>
      </c>
      <c r="E118" s="72"/>
      <c r="F118" s="109">
        <v>1028.86833635221</v>
      </c>
      <c r="G118" s="109">
        <v>1003.9905044163301</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470</v>
      </c>
      <c r="C127" s="53">
        <v>181</v>
      </c>
      <c r="D127" s="73">
        <f>IFERROR(((B127/C127)-1)*100,IF(B127+C127&lt;&gt;0,100,0))</f>
        <v>159.66850828729281</v>
      </c>
      <c r="E127" s="53">
        <v>8046</v>
      </c>
      <c r="F127" s="53">
        <v>6950</v>
      </c>
      <c r="G127" s="73">
        <f>IFERROR(((E127/F127)-1)*100,IF(E127+F127&lt;&gt;0,100,0))</f>
        <v>15.769784172661861</v>
      </c>
    </row>
    <row r="128" spans="1:7" s="15" customFormat="1" ht="12" x14ac:dyDescent="0.2">
      <c r="A128" s="66" t="s">
        <v>74</v>
      </c>
      <c r="B128" s="54">
        <v>2</v>
      </c>
      <c r="C128" s="53">
        <v>2</v>
      </c>
      <c r="D128" s="73">
        <f>IFERROR(((B128/C128)-1)*100,IF(B128+C128&lt;&gt;0,100,0))</f>
        <v>0</v>
      </c>
      <c r="E128" s="53">
        <v>166</v>
      </c>
      <c r="F128" s="53">
        <v>160</v>
      </c>
      <c r="G128" s="73">
        <f>IFERROR(((E128/F128)-1)*100,IF(E128+F128&lt;&gt;0,100,0))</f>
        <v>3.7500000000000089</v>
      </c>
    </row>
    <row r="129" spans="1:7" s="25" customFormat="1" ht="12" x14ac:dyDescent="0.2">
      <c r="A129" s="69" t="s">
        <v>34</v>
      </c>
      <c r="B129" s="70">
        <f>SUM(B126:B128)</f>
        <v>472</v>
      </c>
      <c r="C129" s="70">
        <f>SUM(C126:C128)</f>
        <v>183</v>
      </c>
      <c r="D129" s="73">
        <f>IFERROR(((B129/C129)-1)*100,IF(B129+C129&lt;&gt;0,100,0))</f>
        <v>157.92349726775959</v>
      </c>
      <c r="E129" s="70">
        <f>SUM(E126:E128)</f>
        <v>8212</v>
      </c>
      <c r="F129" s="70">
        <f>SUM(F126:F128)</f>
        <v>7116</v>
      </c>
      <c r="G129" s="73">
        <f>IFERROR(((E129/F129)-1)*100,IF(E129+F129&lt;&gt;0,100,0))</f>
        <v>15.40191118605958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14</v>
      </c>
      <c r="C132" s="53">
        <v>7</v>
      </c>
      <c r="D132" s="73">
        <f>IFERROR(((B132/C132)-1)*100,IF(B132+C132&lt;&gt;0,100,0))</f>
        <v>100</v>
      </c>
      <c r="E132" s="53">
        <v>665</v>
      </c>
      <c r="F132" s="53">
        <v>617</v>
      </c>
      <c r="G132" s="73">
        <f>IFERROR(((E132/F132)-1)*100,IF(E132+F132&lt;&gt;0,100,0))</f>
        <v>7.7795786061588323</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14</v>
      </c>
      <c r="C134" s="70">
        <f>SUM(C132:C133)</f>
        <v>7</v>
      </c>
      <c r="D134" s="73">
        <f>IFERROR(((B134/C134)-1)*100,IF(B134+C134&lt;&gt;0,100,0))</f>
        <v>100</v>
      </c>
      <c r="E134" s="70">
        <f>SUM(E132:E133)</f>
        <v>665</v>
      </c>
      <c r="F134" s="70">
        <f>SUM(F132:F133)</f>
        <v>617</v>
      </c>
      <c r="G134" s="73">
        <f>IFERROR(((E134/F134)-1)*100,IF(E134+F134&lt;&gt;0,100,0))</f>
        <v>7.7795786061588323</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131791</v>
      </c>
      <c r="C138" s="53">
        <v>50381</v>
      </c>
      <c r="D138" s="73">
        <f>IFERROR(((B138/C138)-1)*100,IF(B138+C138&lt;&gt;0,100,0))</f>
        <v>161.58869415057265</v>
      </c>
      <c r="E138" s="53">
        <v>7619827</v>
      </c>
      <c r="F138" s="53">
        <v>6455799</v>
      </c>
      <c r="G138" s="73">
        <f>IFERROR(((E138/F138)-1)*100,IF(E138+F138&lt;&gt;0,100,0))</f>
        <v>18.030734847847651</v>
      </c>
    </row>
    <row r="139" spans="1:7" s="15" customFormat="1" ht="12" x14ac:dyDescent="0.2">
      <c r="A139" s="66" t="s">
        <v>74</v>
      </c>
      <c r="B139" s="54">
        <v>9</v>
      </c>
      <c r="C139" s="53">
        <v>3</v>
      </c>
      <c r="D139" s="73">
        <f>IFERROR(((B139/C139)-1)*100,IF(B139+C139&lt;&gt;0,100,0))</f>
        <v>200</v>
      </c>
      <c r="E139" s="53">
        <v>6409</v>
      </c>
      <c r="F139" s="53">
        <v>7517</v>
      </c>
      <c r="G139" s="73">
        <f>IFERROR(((E139/F139)-1)*100,IF(E139+F139&lt;&gt;0,100,0))</f>
        <v>-14.739922841559128</v>
      </c>
    </row>
    <row r="140" spans="1:7" s="15" customFormat="1" ht="12" x14ac:dyDescent="0.2">
      <c r="A140" s="69" t="s">
        <v>34</v>
      </c>
      <c r="B140" s="70">
        <f>SUM(B137:B139)</f>
        <v>131800</v>
      </c>
      <c r="C140" s="70">
        <f>SUM(C137:C139)</f>
        <v>50384</v>
      </c>
      <c r="D140" s="73">
        <f>IFERROR(((B140/C140)-1)*100,IF(B140+C140&lt;&gt;0,100,0))</f>
        <v>161.5909812638933</v>
      </c>
      <c r="E140" s="70">
        <f>SUM(E137:E139)</f>
        <v>7626236</v>
      </c>
      <c r="F140" s="70">
        <f>SUM(F137:F139)</f>
        <v>6464146</v>
      </c>
      <c r="G140" s="73">
        <f>IFERROR(((E140/F140)-1)*100,IF(E140+F140&lt;&gt;0,100,0))</f>
        <v>17.977471424686264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183</v>
      </c>
      <c r="C143" s="53">
        <v>2500</v>
      </c>
      <c r="D143" s="73">
        <f>IFERROR(((B143/C143)-1)*100,)</f>
        <v>-92.679999999999993</v>
      </c>
      <c r="E143" s="53">
        <v>489222</v>
      </c>
      <c r="F143" s="53">
        <v>322947</v>
      </c>
      <c r="G143" s="73">
        <f>IFERROR(((E143/F143)-1)*100,)</f>
        <v>51.486776467965335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183</v>
      </c>
      <c r="C145" s="70">
        <f>SUM(C143:C144)</f>
        <v>2500</v>
      </c>
      <c r="D145" s="73">
        <f>IFERROR(((B145/C145)-1)*100,)</f>
        <v>-92.679999999999993</v>
      </c>
      <c r="E145" s="70">
        <f>SUM(E143:E144)</f>
        <v>489222</v>
      </c>
      <c r="F145" s="70">
        <f>SUM(F143:F144)</f>
        <v>322947</v>
      </c>
      <c r="G145" s="73">
        <f>IFERROR(((E145/F145)-1)*100,)</f>
        <v>51.486776467965335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11487477.0068</v>
      </c>
      <c r="C149" s="53">
        <v>4177198.3489299999</v>
      </c>
      <c r="D149" s="73">
        <f>IFERROR(((B149/C149)-1)*100,IF(B149+C149&lt;&gt;0,100,0))</f>
        <v>175.00434614847885</v>
      </c>
      <c r="E149" s="53">
        <v>649574137.42961001</v>
      </c>
      <c r="F149" s="53">
        <v>568378753.63685</v>
      </c>
      <c r="G149" s="73">
        <f>IFERROR(((E149/F149)-1)*100,IF(E149+F149&lt;&gt;0,100,0))</f>
        <v>14.285436123926187</v>
      </c>
    </row>
    <row r="150" spans="1:7" x14ac:dyDescent="0.2">
      <c r="A150" s="66" t="s">
        <v>74</v>
      </c>
      <c r="B150" s="54">
        <v>87414.28</v>
      </c>
      <c r="C150" s="53">
        <v>25832.38</v>
      </c>
      <c r="D150" s="73">
        <f>IFERROR(((B150/C150)-1)*100,IF(B150+C150&lt;&gt;0,100,0))</f>
        <v>238.39034575985642</v>
      </c>
      <c r="E150" s="53">
        <v>45600482.5</v>
      </c>
      <c r="F150" s="53">
        <v>49005908.229999997</v>
      </c>
      <c r="G150" s="73">
        <f>IFERROR(((E150/F150)-1)*100,IF(E150+F150&lt;&gt;0,100,0))</f>
        <v>-6.9490105438251959</v>
      </c>
    </row>
    <row r="151" spans="1:7" s="15" customFormat="1" ht="12" x14ac:dyDescent="0.2">
      <c r="A151" s="69" t="s">
        <v>34</v>
      </c>
      <c r="B151" s="70">
        <f>SUM(B148:B150)</f>
        <v>11574891.286799999</v>
      </c>
      <c r="C151" s="70">
        <f>SUM(C148:C150)</f>
        <v>4203030.7289300002</v>
      </c>
      <c r="D151" s="73">
        <f>IFERROR(((B151/C151)-1)*100,IF(B151+C151&lt;&gt;0,100,0))</f>
        <v>175.39392484400688</v>
      </c>
      <c r="E151" s="70">
        <f>SUM(E148:E150)</f>
        <v>695174619.92961001</v>
      </c>
      <c r="F151" s="70">
        <f>SUM(F148:F150)</f>
        <v>617403740.62435007</v>
      </c>
      <c r="G151" s="73">
        <f>IFERROR(((E151/F151)-1)*100,IF(E151+F151&lt;&gt;0,100,0))</f>
        <v>12.596437985071818</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460.48200000000003</v>
      </c>
      <c r="C154" s="53">
        <v>4189</v>
      </c>
      <c r="D154" s="73">
        <f>IFERROR(((B154/C154)-1)*100,IF(B154+C154&lt;&gt;0,100,0))</f>
        <v>-89.007352590116966</v>
      </c>
      <c r="E154" s="53">
        <v>567144.24100000004</v>
      </c>
      <c r="F154" s="53">
        <v>491954.93</v>
      </c>
      <c r="G154" s="73">
        <f>IFERROR(((E154/F154)-1)*100,IF(E154+F154&lt;&gt;0,100,0))</f>
        <v>15.283780365815236</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460.48200000000003</v>
      </c>
      <c r="C156" s="70">
        <f>SUM(C154:C155)</f>
        <v>4189</v>
      </c>
      <c r="D156" s="73">
        <f>IFERROR(((B156/C156)-1)*100,IF(B156+C156&lt;&gt;0,100,0))</f>
        <v>-89.007352590116966</v>
      </c>
      <c r="E156" s="70">
        <f>SUM(E154:E155)</f>
        <v>567144.24100000004</v>
      </c>
      <c r="F156" s="70">
        <f>SUM(F154:F155)</f>
        <v>491954.93</v>
      </c>
      <c r="G156" s="73">
        <f>IFERROR(((E156/F156)-1)*100,IF(E156+F156&lt;&gt;0,100,0))</f>
        <v>15.283780365815236</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1472811</v>
      </c>
      <c r="C160" s="53">
        <v>1276687</v>
      </c>
      <c r="D160" s="73">
        <f>IFERROR(((B160/C160)-1)*100,IF(B160+C160&lt;&gt;0,100,0))</f>
        <v>15.36194854337829</v>
      </c>
      <c r="E160" s="65"/>
      <c r="F160" s="65"/>
      <c r="G160" s="52"/>
    </row>
    <row r="161" spans="1:7" s="15" customFormat="1" ht="12" x14ac:dyDescent="0.2">
      <c r="A161" s="66" t="s">
        <v>74</v>
      </c>
      <c r="B161" s="54">
        <v>1478</v>
      </c>
      <c r="C161" s="53">
        <v>1596</v>
      </c>
      <c r="D161" s="73">
        <f>IFERROR(((B161/C161)-1)*100,IF(B161+C161&lt;&gt;0,100,0))</f>
        <v>-7.3934837092731858</v>
      </c>
      <c r="E161" s="65"/>
      <c r="F161" s="65"/>
      <c r="G161" s="52"/>
    </row>
    <row r="162" spans="1:7" s="25" customFormat="1" ht="12" x14ac:dyDescent="0.2">
      <c r="A162" s="69" t="s">
        <v>34</v>
      </c>
      <c r="B162" s="70">
        <f>SUM(B159:B161)</f>
        <v>1474289</v>
      </c>
      <c r="C162" s="70">
        <f>SUM(C159:C161)</f>
        <v>1278283</v>
      </c>
      <c r="D162" s="73">
        <f>IFERROR(((B162/C162)-1)*100,IF(B162+C162&lt;&gt;0,100,0))</f>
        <v>15.333537252705387</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171463</v>
      </c>
      <c r="C165" s="53">
        <v>184947</v>
      </c>
      <c r="D165" s="73">
        <f>IFERROR(((B165/C165)-1)*100,IF(B165+C165&lt;&gt;0,100,0))</f>
        <v>-7.2907373463749092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171463</v>
      </c>
      <c r="C167" s="70">
        <f>SUM(C165:C166)</f>
        <v>184947</v>
      </c>
      <c r="D167" s="73">
        <f>IFERROR(((B167/C167)-1)*100,IF(B167+C167&lt;&gt;0,100,0))</f>
        <v>-7.2907373463749092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40348</v>
      </c>
      <c r="C175" s="88">
        <v>29004</v>
      </c>
      <c r="D175" s="73">
        <f>IFERROR(((B175/C175)-1)*100,IF(B175+C175&lt;&gt;0,100,0))</f>
        <v>39.111846641842504</v>
      </c>
      <c r="E175" s="88">
        <v>743746</v>
      </c>
      <c r="F175" s="88">
        <v>542424</v>
      </c>
      <c r="G175" s="73">
        <f>IFERROR(((E175/F175)-1)*100,IF(E175+F175&lt;&gt;0,100,0))</f>
        <v>37.115245638098607</v>
      </c>
    </row>
    <row r="176" spans="1:7" x14ac:dyDescent="0.2">
      <c r="A176" s="66" t="s">
        <v>32</v>
      </c>
      <c r="B176" s="87">
        <v>178772</v>
      </c>
      <c r="C176" s="88">
        <v>131792</v>
      </c>
      <c r="D176" s="73">
        <f t="shared" ref="D176:D178" si="5">IFERROR(((B176/C176)-1)*100,IF(B176+C176&lt;&gt;0,100,0))</f>
        <v>35.647080247662984</v>
      </c>
      <c r="E176" s="88">
        <v>3349640</v>
      </c>
      <c r="F176" s="88">
        <v>2959576</v>
      </c>
      <c r="G176" s="73">
        <f>IFERROR(((E176/F176)-1)*100,IF(E176+F176&lt;&gt;0,100,0))</f>
        <v>13.179725744498526</v>
      </c>
    </row>
    <row r="177" spans="1:7" x14ac:dyDescent="0.2">
      <c r="A177" s="66" t="s">
        <v>91</v>
      </c>
      <c r="B177" s="87">
        <v>76904296.641192004</v>
      </c>
      <c r="C177" s="88">
        <v>49206451.468286</v>
      </c>
      <c r="D177" s="73">
        <f t="shared" si="5"/>
        <v>56.289052240959727</v>
      </c>
      <c r="E177" s="88">
        <v>1428215960.8594601</v>
      </c>
      <c r="F177" s="88">
        <v>1195993408.75425</v>
      </c>
      <c r="G177" s="73">
        <f>IFERROR(((E177/F177)-1)*100,IF(E177+F177&lt;&gt;0,100,0))</f>
        <v>19.416708353526268</v>
      </c>
    </row>
    <row r="178" spans="1:7" x14ac:dyDescent="0.2">
      <c r="A178" s="66" t="s">
        <v>92</v>
      </c>
      <c r="B178" s="87">
        <v>233752</v>
      </c>
      <c r="C178" s="88">
        <v>251312</v>
      </c>
      <c r="D178" s="73">
        <f t="shared" si="5"/>
        <v>-6.9873304895906259</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514</v>
      </c>
      <c r="C181" s="88">
        <v>346</v>
      </c>
      <c r="D181" s="73">
        <f t="shared" ref="D181:D184" si="6">IFERROR(((B181/C181)-1)*100,IF(B181+C181&lt;&gt;0,100,0))</f>
        <v>48.554913294797686</v>
      </c>
      <c r="E181" s="88">
        <v>23710</v>
      </c>
      <c r="F181" s="88">
        <v>14188</v>
      </c>
      <c r="G181" s="73">
        <f t="shared" ref="G181" si="7">IFERROR(((E181/F181)-1)*100,IF(E181+F181&lt;&gt;0,100,0))</f>
        <v>67.113053284465749</v>
      </c>
    </row>
    <row r="182" spans="1:7" x14ac:dyDescent="0.2">
      <c r="A182" s="66" t="s">
        <v>32</v>
      </c>
      <c r="B182" s="87">
        <v>8550</v>
      </c>
      <c r="C182" s="88">
        <v>3476</v>
      </c>
      <c r="D182" s="73">
        <f t="shared" si="6"/>
        <v>145.97238204833141</v>
      </c>
      <c r="E182" s="88">
        <v>257752</v>
      </c>
      <c r="F182" s="88">
        <v>157082</v>
      </c>
      <c r="G182" s="73">
        <f t="shared" ref="G182" si="8">IFERROR(((E182/F182)-1)*100,IF(E182+F182&lt;&gt;0,100,0))</f>
        <v>64.08754663169556</v>
      </c>
    </row>
    <row r="183" spans="1:7" x14ac:dyDescent="0.2">
      <c r="A183" s="66" t="s">
        <v>91</v>
      </c>
      <c r="B183" s="87">
        <v>153427.90482</v>
      </c>
      <c r="C183" s="88">
        <v>49661.436079999999</v>
      </c>
      <c r="D183" s="73">
        <f t="shared" si="6"/>
        <v>208.94778107673281</v>
      </c>
      <c r="E183" s="88">
        <v>5518269.8947999999</v>
      </c>
      <c r="F183" s="88">
        <v>1862941.1061199999</v>
      </c>
      <c r="G183" s="73">
        <f t="shared" ref="G183" si="9">IFERROR(((E183/F183)-1)*100,IF(E183+F183&lt;&gt;0,100,0))</f>
        <v>196.21279366651888</v>
      </c>
    </row>
    <row r="184" spans="1:7" x14ac:dyDescent="0.2">
      <c r="A184" s="66" t="s">
        <v>92</v>
      </c>
      <c r="B184" s="87">
        <v>111192</v>
      </c>
      <c r="C184" s="88">
        <v>83854</v>
      </c>
      <c r="D184" s="73">
        <f t="shared" si="6"/>
        <v>32.601903308130801</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2024-06-18T10:50:39Z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