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CB9F3C8-8E04-4453-884A-BFB38B3B12C8}" xr6:coauthVersionLast="47" xr6:coauthVersionMax="47" xr10:uidLastSave="{00000000-0000-0000-0000-000000000000}"/>
  <bookViews>
    <workbookView xWindow="2205" yWindow="220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<sst xmlns="http://schemas.openxmlformats.org/spreadsheetml/2006/main" count="265" uniqueCount="100">
  <si>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</si>
  <si>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</si>
  <si>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</si>
  <si>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</si>
  <si>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</si>
  <si>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</si>
  <si>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</si>
  <si>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</si>
  <si>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</si>
  <si>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</si>
  <si>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</si>
  <si>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</si>
  <si>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</si>
  <si>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</si>
  <si>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</si>
  <si>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</si>
  <si>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</si>
  <si>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</si>
  <si>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</si>
  <si>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</si>
  <si>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</si>
  <si>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</si>
  <si>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</si>
  <si>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</si>
  <si>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</si>
  <si>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</si>
  <si>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</si>
  <si>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</si>
  <si>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</si>
  <si>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</si>
  <si>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</si>
  <si>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</si>
  <si>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</si>
  <si>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</si>
  <si>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</si>
  <si>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</si>
  <si>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</si>
  <si>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</si>
  <si>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</si>
  <si>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</si>
  <si>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</si>
  <si>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</si>
  <si>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</si>
  <si>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</si>
  <si>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</si>
  <si>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</si>
  <si>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</si>
  <si>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</si>
  <si>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</si>
  <si>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</si>
  <si>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</si>
  <si>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</si>
  <si>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</si>
  <si>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</si>
  <si>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</si>
  <si>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</si>
  <si>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</si>
  <si>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</si>
  <si>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</si>
  <si>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</si>
  <si>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</si>
  <si>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</si>
  <si>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</si>
  <si>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</si>
  <si>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</si>
  <si>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</si>
  <si>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</si>
  <si>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</si>
  <si>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</si>
  <si>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</si>
  <si>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</si>
  <si>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</si>
  <si>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</si>
  <si>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</si>
  <si>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</si>
  <si>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</si>
  <si>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</si>
  <si>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</si>
  <si>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</si>
  <si>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</si>
  <si>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</si>
  <si>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</si>
  <si>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</si>
  <si>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</si>
  <si>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</si>
  <si>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</si>
  <si>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</si>
  <si>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</si>
  <si>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</si>
  <si>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</si>
  <si>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</si>
  <si>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</si>
  <si>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</si>
  <si>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</si>
  <si>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</si>
  <si>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</si>
  <si>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</si>
  <si>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21 June 2024</t>
  </si>
  <si>
    <t>21.06.2024</t>
  </si>
  <si>
    <t>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</si>
</sst>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2486822</v>
      </c>
      <c r="C11" s="54">
        <v>1686559</v>
      </c>
      <c r="D11" s="73">
        <f>IFERROR(((B11/C11)-1)*100,IF(B11+C11&lt;&gt;0,100,0))</f>
        <v>47.449451812833111</v>
      </c>
      <c r="E11" s="54">
        <v>41950949</v>
      </c>
      <c r="F11" s="54">
        <v>38040085</v>
      </c>
      <c r="G11" s="73">
        <f>IFERROR(((E11/F11)-1)*100,IF(E11+F11&lt;&gt;0,100,0))</f>
        <v>10.280902369171896</v>
      </c>
    </row>
    <row r="12" spans="1:7" s="15" customFormat="1" ht="12" x14ac:dyDescent="0.2">
      <c r="A12" s="51" t="s">
        <v>9</v>
      </c>
      <c r="B12" s="54">
        <v>2651759.34</v>
      </c>
      <c r="C12" s="54">
        <v>1517773.949</v>
      </c>
      <c r="D12" s="73">
        <f>IFERROR(((B12/C12)-1)*100,IF(B12+C12&lt;&gt;0,100,0))</f>
        <v>74.713720824312276</v>
      </c>
      <c r="E12" s="54">
        <v>34665008.285999998</v>
      </c>
      <c r="F12" s="54">
        <v>38515861.111000001</v>
      </c>
      <c r="G12" s="73">
        <f>IFERROR(((E12/F12)-1)*100,IF(E12+F12&lt;&gt;0,100,0))</f>
        <v>-9.9980961451234798</v>
      </c>
    </row>
    <row r="13" spans="1:7" s="15" customFormat="1" ht="12" x14ac:dyDescent="0.2">
      <c r="A13" s="51" t="s">
        <v>10</v>
      </c>
      <c r="B13" s="54">
        <v>194815052.46314201</v>
      </c>
      <c r="C13" s="54">
        <v>106321431.621966</v>
      </c>
      <c r="D13" s="73">
        <f>IFERROR(((B13/C13)-1)*100,IF(B13+C13&lt;&gt;0,100,0))</f>
        <v>83.232156951969813</v>
      </c>
      <c r="E13" s="54">
        <v>2438280582.9138799</v>
      </c>
      <c r="F13" s="54">
        <v>2825281220.0521698</v>
      </c>
      <c r="G13" s="73">
        <f>IFERROR(((E13/F13)-1)*100,IF(E13+F13&lt;&gt;0,100,0))</f>
        <v>-13.697774026584996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468</v>
      </c>
      <c r="C16" s="54">
        <v>345</v>
      </c>
      <c r="D16" s="73">
        <f>IFERROR(((B16/C16)-1)*100,IF(B16+C16&lt;&gt;0,100,0))</f>
        <v>35.65217391304347</v>
      </c>
      <c r="E16" s="54">
        <v>10653</v>
      </c>
      <c r="F16" s="54">
        <v>9575</v>
      </c>
      <c r="G16" s="73">
        <f>IFERROR(((E16/F16)-1)*100,IF(E16+F16&lt;&gt;0,100,0))</f>
        <v>11.258485639686677</v>
      </c>
    </row>
    <row r="17" spans="1:7" s="15" customFormat="1" ht="12" x14ac:dyDescent="0.2">
      <c r="A17" s="51" t="s">
        <v>9</v>
      </c>
      <c r="B17" s="54">
        <v>361548.71299999999</v>
      </c>
      <c r="C17" s="54">
        <v>143517.94699999999</v>
      </c>
      <c r="D17" s="73">
        <f>IFERROR(((B17/C17)-1)*100,IF(B17+C17&lt;&gt;0,100,0))</f>
        <v>151.91881611851653</v>
      </c>
      <c r="E17" s="54">
        <v>5060045.3430000003</v>
      </c>
      <c r="F17" s="54">
        <v>4268432.8660000004</v>
      </c>
      <c r="G17" s="73">
        <f>IFERROR(((E17/F17)-1)*100,IF(E17+F17&lt;&gt;0,100,0))</f>
        <v>18.545740365405571</v>
      </c>
    </row>
    <row r="18" spans="1:7" s="15" customFormat="1" ht="12" x14ac:dyDescent="0.2">
      <c r="A18" s="51" t="s">
        <v>10</v>
      </c>
      <c r="B18" s="54">
        <v>15751099.8561878</v>
      </c>
      <c r="C18" s="54">
        <v>8340336.8046009997</v>
      </c>
      <c r="D18" s="73">
        <f>IFERROR(((B18/C18)-1)*100,IF(B18+C18&lt;&gt;0,100,0))</f>
        <v>88.854481841771744</v>
      </c>
      <c r="E18" s="54">
        <v>262745187.412507</v>
      </c>
      <c r="F18" s="54">
        <v>245612864.83841801</v>
      </c>
      <c r="G18" s="73">
        <f>IFERROR(((E18/F18)-1)*100,IF(E18+F18&lt;&gt;0,100,0))</f>
        <v>6.9753359968989681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24293372.732650001</v>
      </c>
      <c r="C24" s="53">
        <v>11664890.764760001</v>
      </c>
      <c r="D24" s="52">
        <f>B24-C24</f>
        <v>12628481.96789</v>
      </c>
      <c r="E24" s="54">
        <v>348551636.34657001</v>
      </c>
      <c r="F24" s="54">
        <v>390936843.23870999</v>
      </c>
      <c r="G24" s="52">
        <f>E24-F24</f>
        <v>-42385206.892139971</v>
      </c>
    </row>
    <row r="25" spans="1:7" s="15" customFormat="1" ht="12" x14ac:dyDescent="0.2">
      <c r="A25" s="55" t="s">
        <v>15</v>
      </c>
      <c r="B25" s="53">
        <v>18976052.212409999</v>
      </c>
      <c r="C25" s="53">
        <v>19374281.026149999</v>
      </c>
      <c r="D25" s="52">
        <f>B25-C25</f>
        <v>-398228.81374000013</v>
      </c>
      <c r="E25" s="54">
        <v>433661430.43554997</v>
      </c>
      <c r="F25" s="54">
        <v>446011679.92657</v>
      </c>
      <c r="G25" s="52">
        <f>E25-F25</f>
        <v>-12350249.491020024</v>
      </c>
    </row>
    <row r="26" spans="1:7" s="25" customFormat="1" ht="12" x14ac:dyDescent="0.2">
      <c r="A26" s="56" t="s">
        <v>16</v>
      </c>
      <c r="B26" s="57">
        <f>B24-B25</f>
        <v>5317320.5202400014</v>
      </c>
      <c r="C26" s="57">
        <f>C24-C25</f>
        <v>-7709390.2613899987</v>
      </c>
      <c r="D26" s="57"/>
      <c r="E26" s="57">
        <f>E24-E25</f>
        <v>-85109794.088979959</v>
      </c>
      <c r="F26" s="57">
        <f>F24-F25</f>
        <v>-55074836.687860012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79767.563603510003</v>
      </c>
      <c r="C33" s="104">
        <v>74402.902198769996</v>
      </c>
      <c r="D33" s="73">
        <f t="shared" ref="D33:D42" si="0">IFERROR(((B33/C33)-1)*100,IF(B33+C33&lt;&gt;0,100,0))</f>
        <v>7.2102851450715155</v>
      </c>
      <c r="E33" s="51"/>
      <c r="F33" s="104">
        <v>81364.39</v>
      </c>
      <c r="G33" s="104">
        <v>77053.78</v>
      </c>
    </row>
    <row r="34" spans="1:7" s="15" customFormat="1" ht="12" x14ac:dyDescent="0.2">
      <c r="A34" s="51" t="s">
        <v>23</v>
      </c>
      <c r="B34" s="104">
        <v>84189.012235100003</v>
      </c>
      <c r="C34" s="104">
        <v>73549.826457520001</v>
      </c>
      <c r="D34" s="73">
        <f t="shared" si="0"/>
        <v>14.465276520706482</v>
      </c>
      <c r="E34" s="51"/>
      <c r="F34" s="104">
        <v>85725.39</v>
      </c>
      <c r="G34" s="104">
        <v>79722.320000000007</v>
      </c>
    </row>
    <row r="35" spans="1:7" s="15" customFormat="1" ht="12" x14ac:dyDescent="0.2">
      <c r="A35" s="51" t="s">
        <v>24</v>
      </c>
      <c r="B35" s="104">
        <v>78271.35527149</v>
      </c>
      <c r="C35" s="104">
        <v>67181.868988500006</v>
      </c>
      <c r="D35" s="73">
        <f t="shared" si="0"/>
        <v>16.506665339852724</v>
      </c>
      <c r="E35" s="51"/>
      <c r="F35" s="104">
        <v>79477.210000000006</v>
      </c>
      <c r="G35" s="104">
        <v>74485.320000000007</v>
      </c>
    </row>
    <row r="36" spans="1:7" s="15" customFormat="1" ht="12" x14ac:dyDescent="0.2">
      <c r="A36" s="51" t="s">
        <v>25</v>
      </c>
      <c r="B36" s="104">
        <v>72857.562255540004</v>
      </c>
      <c r="C36" s="104">
        <v>69130.749417970001</v>
      </c>
      <c r="D36" s="73">
        <f t="shared" si="0"/>
        <v>5.3909625874839051</v>
      </c>
      <c r="E36" s="51"/>
      <c r="F36" s="104">
        <v>74447.53</v>
      </c>
      <c r="G36" s="104">
        <v>70517.5</v>
      </c>
    </row>
    <row r="37" spans="1:7" s="15" customFormat="1" ht="12" x14ac:dyDescent="0.2">
      <c r="A37" s="51" t="s">
        <v>79</v>
      </c>
      <c r="B37" s="104">
        <v>57523.844485080001</v>
      </c>
      <c r="C37" s="104">
        <v>62851.179430240001</v>
      </c>
      <c r="D37" s="73">
        <f t="shared" si="0"/>
        <v>-8.4761097459959966</v>
      </c>
      <c r="E37" s="51"/>
      <c r="F37" s="104">
        <v>58474.39</v>
      </c>
      <c r="G37" s="104">
        <v>55088.36</v>
      </c>
    </row>
    <row r="38" spans="1:7" s="15" customFormat="1" ht="12" x14ac:dyDescent="0.2">
      <c r="A38" s="51" t="s">
        <v>26</v>
      </c>
      <c r="B38" s="104">
        <v>108802.85159003</v>
      </c>
      <c r="C38" s="104">
        <v>101623.33813391</v>
      </c>
      <c r="D38" s="73">
        <f t="shared" si="0"/>
        <v>7.0648274185399096</v>
      </c>
      <c r="E38" s="51"/>
      <c r="F38" s="104">
        <v>112021.63</v>
      </c>
      <c r="G38" s="104">
        <v>107327.48</v>
      </c>
    </row>
    <row r="39" spans="1:7" s="15" customFormat="1" ht="12" x14ac:dyDescent="0.2">
      <c r="A39" s="51" t="s">
        <v>27</v>
      </c>
      <c r="B39" s="104">
        <v>19030.975599559999</v>
      </c>
      <c r="C39" s="104">
        <v>15676.60030876</v>
      </c>
      <c r="D39" s="73">
        <f t="shared" si="0"/>
        <v>21.397338866422409</v>
      </c>
      <c r="E39" s="51"/>
      <c r="F39" s="104">
        <v>19636.89</v>
      </c>
      <c r="G39" s="104">
        <v>17934.41</v>
      </c>
    </row>
    <row r="40" spans="1:7" s="15" customFormat="1" ht="12" x14ac:dyDescent="0.2">
      <c r="A40" s="51" t="s">
        <v>28</v>
      </c>
      <c r="B40" s="104">
        <v>110748.05284935</v>
      </c>
      <c r="C40" s="104">
        <v>99208.99078937</v>
      </c>
      <c r="D40" s="73">
        <f t="shared" si="0"/>
        <v>11.631064854271633</v>
      </c>
      <c r="E40" s="51"/>
      <c r="F40" s="104">
        <v>114179.82</v>
      </c>
      <c r="G40" s="104">
        <v>107380.71</v>
      </c>
    </row>
    <row r="41" spans="1:7" s="15" customFormat="1" ht="12" x14ac:dyDescent="0.2">
      <c r="A41" s="51" t="s">
        <v>29</v>
      </c>
      <c r="B41" s="59"/>
      <c r="C41" s="59"/>
      <c r="D41" s="73">
        <f t="shared" si="0"/>
        <v>0</v>
      </c>
      <c r="E41" s="51"/>
      <c r="F41" s="59"/>
      <c r="G41" s="59"/>
    </row>
    <row r="42" spans="1:7" s="15" customFormat="1" ht="12" x14ac:dyDescent="0.2">
      <c r="A42" s="51" t="s">
        <v>78</v>
      </c>
      <c r="B42" s="104">
        <v>668.00320552999995</v>
      </c>
      <c r="C42" s="104">
        <v>820.08441027000003</v>
      </c>
      <c r="D42" s="73">
        <f t="shared" si="0"/>
        <v>-18.54457941590789</v>
      </c>
      <c r="E42" s="51"/>
      <c r="F42" s="104">
        <v>681.41</v>
      </c>
      <c r="G42" s="104">
        <v>653.37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18593.135201576199</v>
      </c>
      <c r="D48" s="59"/>
      <c r="E48" s="105">
        <v>21297.135725444699</v>
      </c>
      <c r="F48" s="59"/>
      <c r="G48" s="73">
        <f>IFERROR(((C48/E48)-1)*100,IF(C48+E48&lt;&gt;0,100,0))</f>
        <v>-12.696545482582911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4899</v>
      </c>
      <c r="D54" s="62"/>
      <c r="E54" s="106">
        <v>1521781</v>
      </c>
      <c r="F54" s="106">
        <v>159530006.91600001</v>
      </c>
      <c r="G54" s="106">
        <v>9407975.3039999995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7378</v>
      </c>
      <c r="C68" s="53">
        <v>6214</v>
      </c>
      <c r="D68" s="73">
        <f>IFERROR(((B68/C68)-1)*100,IF(B68+C68&lt;&gt;0,100,0))</f>
        <v>18.731895719343417</v>
      </c>
      <c r="E68" s="53">
        <v>147903</v>
      </c>
      <c r="F68" s="53">
        <v>167827</v>
      </c>
      <c r="G68" s="73">
        <f>IFERROR(((E68/F68)-1)*100,IF(E68+F68&lt;&gt;0,100,0))</f>
        <v>-11.871748884267729</v>
      </c>
    </row>
    <row r="69" spans="1:7" s="15" customFormat="1" ht="12" x14ac:dyDescent="0.2">
      <c r="A69" s="66" t="s">
        <v>54</v>
      </c>
      <c r="B69" s="54">
        <v>342864964.51200002</v>
      </c>
      <c r="C69" s="53">
        <v>263150081.734</v>
      </c>
      <c r="D69" s="73">
        <f>IFERROR(((B69/C69)-1)*100,IF(B69+C69&lt;&gt;0,100,0))</f>
        <v>30.292554823744354</v>
      </c>
      <c r="E69" s="53">
        <v>5916038365.9449997</v>
      </c>
      <c r="F69" s="53">
        <v>6136749442.8369999</v>
      </c>
      <c r="G69" s="73">
        <f>IFERROR(((E69/F69)-1)*100,IF(E69+F69&lt;&gt;0,100,0))</f>
        <v>-3.5965469822076712</v>
      </c>
    </row>
    <row r="70" spans="1:7" s="15" customFormat="1" ht="12" x14ac:dyDescent="0.2">
      <c r="A70" s="66" t="s">
        <v>55</v>
      </c>
      <c r="B70" s="54">
        <v>310791880.07319999</v>
      </c>
      <c r="C70" s="53">
        <v>231632499.23131001</v>
      </c>
      <c r="D70" s="73">
        <f>IFERROR(((B70/C70)-1)*100,IF(B70+C70&lt;&gt;0,100,0))</f>
        <v>34.174557156092675</v>
      </c>
      <c r="E70" s="53">
        <v>5266752568.3361301</v>
      </c>
      <c r="F70" s="53">
        <v>5565671675.06738</v>
      </c>
      <c r="G70" s="73">
        <f>IFERROR(((E70/F70)-1)*100,IF(E70+F70&lt;&gt;0,100,0))</f>
        <v>-5.3707642883485622</v>
      </c>
    </row>
    <row r="71" spans="1:7" s="15" customFormat="1" ht="12" x14ac:dyDescent="0.2">
      <c r="A71" s="66" t="s">
        <v>93</v>
      </c>
      <c r="B71" s="73">
        <f>IFERROR(B69/B68/1000,)</f>
        <v>46.471261115749527</v>
      </c>
      <c r="C71" s="73">
        <f>IFERROR(C69/C68/1000,)</f>
        <v>42.347937195687152</v>
      </c>
      <c r="D71" s="73">
        <f>IFERROR(((B71/C71)-1)*100,IF(B71+C71&lt;&gt;0,100,0))</f>
        <v>9.7367763180736588</v>
      </c>
      <c r="E71" s="73">
        <f>IFERROR(E69/E68/1000,)</f>
        <v>39.999448056800745</v>
      </c>
      <c r="F71" s="73">
        <f>IFERROR(F69/F68/1000,)</f>
        <v>36.565924689334857</v>
      </c>
      <c r="G71" s="73">
        <f>IFERROR(((E71/F71)-1)*100,IF(E71+F71&lt;&gt;0,100,0))</f>
        <v>9.3899536156604846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2491</v>
      </c>
      <c r="C74" s="53">
        <v>2976</v>
      </c>
      <c r="D74" s="73">
        <f>IFERROR(((B74/C74)-1)*100,IF(B74+C74&lt;&gt;0,100,0))</f>
        <v>-16.297043010752688</v>
      </c>
      <c r="E74" s="53">
        <v>63249</v>
      </c>
      <c r="F74" s="53">
        <v>68787</v>
      </c>
      <c r="G74" s="73">
        <f>IFERROR(((E74/F74)-1)*100,IF(E74+F74&lt;&gt;0,100,0))</f>
        <v>-8.0509398578219695</v>
      </c>
    </row>
    <row r="75" spans="1:7" s="15" customFormat="1" ht="12" x14ac:dyDescent="0.2">
      <c r="A75" s="66" t="s">
        <v>54</v>
      </c>
      <c r="B75" s="54">
        <v>589687364.33800006</v>
      </c>
      <c r="C75" s="53">
        <v>608252656.39400005</v>
      </c>
      <c r="D75" s="73">
        <f>IFERROR(((B75/C75)-1)*100,IF(B75+C75&lt;&gt;0,100,0))</f>
        <v>-3.0522336172049802</v>
      </c>
      <c r="E75" s="53">
        <v>15455897188.983</v>
      </c>
      <c r="F75" s="53">
        <v>14816061895.098</v>
      </c>
      <c r="G75" s="73">
        <f>IFERROR(((E75/F75)-1)*100,IF(E75+F75&lt;&gt;0,100,0))</f>
        <v>4.3185247093000756</v>
      </c>
    </row>
    <row r="76" spans="1:7" s="15" customFormat="1" ht="12" x14ac:dyDescent="0.2">
      <c r="A76" s="66" t="s">
        <v>55</v>
      </c>
      <c r="B76" s="54">
        <v>520125094.0758</v>
      </c>
      <c r="C76" s="53">
        <v>536640625.77143002</v>
      </c>
      <c r="D76" s="73">
        <f>IFERROR(((B76/C76)-1)*100,IF(B76+C76&lt;&gt;0,100,0))</f>
        <v>-3.0775776008178046</v>
      </c>
      <c r="E76" s="53">
        <v>13594999936.014299</v>
      </c>
      <c r="F76" s="53">
        <v>13598929604.479401</v>
      </c>
      <c r="G76" s="73">
        <f>IFERROR(((E76/F76)-1)*100,IF(E76+F76&lt;&gt;0,100,0))</f>
        <v>-2.889689541305529E-2</v>
      </c>
    </row>
    <row r="77" spans="1:7" s="15" customFormat="1" ht="12" x14ac:dyDescent="0.2">
      <c r="A77" s="66" t="s">
        <v>93</v>
      </c>
      <c r="B77" s="73">
        <f>IFERROR(B75/B74/1000,)</f>
        <v>236.72716352388599</v>
      </c>
      <c r="C77" s="73">
        <f>IFERROR(C75/C74/1000,)</f>
        <v>204.38597325067204</v>
      </c>
      <c r="D77" s="73">
        <f>IFERROR(((B77/C77)-1)*100,IF(B77+C77&lt;&gt;0,100,0))</f>
        <v>15.82358601172138</v>
      </c>
      <c r="E77" s="73">
        <f>IFERROR(E75/E74/1000,)</f>
        <v>244.36587438509702</v>
      </c>
      <c r="F77" s="73">
        <f>IFERROR(F75/F74/1000,)</f>
        <v>215.3904356215273</v>
      </c>
      <c r="G77" s="73">
        <f>IFERROR(((E77/F77)-1)*100,IF(E77+F77&lt;&gt;0,100,0))</f>
        <v>13.452518762014032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152</v>
      </c>
      <c r="C80" s="53">
        <v>100</v>
      </c>
      <c r="D80" s="73">
        <f>IFERROR(((B80/C80)-1)*100,IF(B80+C80&lt;&gt;0,100,0))</f>
        <v>52</v>
      </c>
      <c r="E80" s="53">
        <v>5188</v>
      </c>
      <c r="F80" s="53">
        <v>4813</v>
      </c>
      <c r="G80" s="73">
        <f>IFERROR(((E80/F80)-1)*100,IF(E80+F80&lt;&gt;0,100,0))</f>
        <v>7.7913982962809047</v>
      </c>
    </row>
    <row r="81" spans="1:7" s="15" customFormat="1" ht="12" x14ac:dyDescent="0.2">
      <c r="A81" s="66" t="s">
        <v>54</v>
      </c>
      <c r="B81" s="54">
        <v>27300219.035999998</v>
      </c>
      <c r="C81" s="53">
        <v>20212617.938000001</v>
      </c>
      <c r="D81" s="73">
        <f>IFERROR(((B81/C81)-1)*100,IF(B81+C81&lt;&gt;0,100,0))</f>
        <v>35.065230638309394</v>
      </c>
      <c r="E81" s="53">
        <v>560162513.94500005</v>
      </c>
      <c r="F81" s="53">
        <v>559699744.14499998</v>
      </c>
      <c r="G81" s="73">
        <f>IFERROR(((E81/F81)-1)*100,IF(E81+F81&lt;&gt;0,100,0))</f>
        <v>8.2681795880934494E-2</v>
      </c>
    </row>
    <row r="82" spans="1:7" s="15" customFormat="1" ht="12" x14ac:dyDescent="0.2">
      <c r="A82" s="66" t="s">
        <v>55</v>
      </c>
      <c r="B82" s="54">
        <v>11407713.2594602</v>
      </c>
      <c r="C82" s="53">
        <v>6011177.6260695802</v>
      </c>
      <c r="D82" s="73">
        <f>IFERROR(((B82/C82)-1)*100,IF(B82+C82&lt;&gt;0,100,0))</f>
        <v>89.775015297945117</v>
      </c>
      <c r="E82" s="53">
        <v>130381471.579227</v>
      </c>
      <c r="F82" s="53">
        <v>145579673.08896899</v>
      </c>
      <c r="G82" s="73">
        <f>IFERROR(((E82/F82)-1)*100,IF(E82+F82&lt;&gt;0,100,0))</f>
        <v>-10.439782688929256</v>
      </c>
    </row>
    <row r="83" spans="1:7" x14ac:dyDescent="0.2">
      <c r="A83" s="66" t="s">
        <v>93</v>
      </c>
      <c r="B83" s="73">
        <f>IFERROR(B81/B80/1000,)</f>
        <v>179.60670418421051</v>
      </c>
      <c r="C83" s="73">
        <f>IFERROR(C81/C80/1000,)</f>
        <v>202.12617938000002</v>
      </c>
      <c r="D83" s="73">
        <f>IFERROR(((B83/C83)-1)*100,IF(B83+C83&lt;&gt;0,100,0))</f>
        <v>-11.141295632691195</v>
      </c>
      <c r="E83" s="73">
        <f>IFERROR(E81/E80/1000,)</f>
        <v>107.97272820836547</v>
      </c>
      <c r="F83" s="73">
        <f>IFERROR(F81/F80/1000,)</f>
        <v>116.28916354560566</v>
      </c>
      <c r="G83" s="73">
        <f>IFERROR(((E83/F83)-1)*100,IF(E83+F83&lt;&gt;0,100,0))</f>
        <v>-7.1515135922176398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10021</v>
      </c>
      <c r="C86" s="51">
        <f>C68+C74+C80</f>
        <v>9290</v>
      </c>
      <c r="D86" s="73">
        <f>IFERROR(((B86/C86)-1)*100,IF(B86+C86&lt;&gt;0,100,0))</f>
        <v>7.8686759956942964</v>
      </c>
      <c r="E86" s="51">
        <f>E68+E74+E80</f>
        <v>216340</v>
      </c>
      <c r="F86" s="51">
        <f>F68+F74+F80</f>
        <v>241427</v>
      </c>
      <c r="G86" s="73">
        <f>IFERROR(((E86/F86)-1)*100,IF(E86+F86&lt;&gt;0,100,0))</f>
        <v>-10.391132723349084</v>
      </c>
    </row>
    <row r="87" spans="1:7" s="15" customFormat="1" ht="12" x14ac:dyDescent="0.2">
      <c r="A87" s="66" t="s">
        <v>54</v>
      </c>
      <c r="B87" s="51">
        <f t="shared" ref="B87:C87" si="1">B69+B75+B81</f>
        <v>959852547.88600016</v>
      </c>
      <c r="C87" s="51">
        <f t="shared" si="1"/>
        <v>891615356.06599998</v>
      </c>
      <c r="D87" s="73">
        <f>IFERROR(((B87/C87)-1)*100,IF(B87+C87&lt;&gt;0,100,0))</f>
        <v>7.6532095769500152</v>
      </c>
      <c r="E87" s="51">
        <f t="shared" ref="E87:F87" si="2">E69+E75+E81</f>
        <v>21932098068.873001</v>
      </c>
      <c r="F87" s="51">
        <f t="shared" si="2"/>
        <v>21512511082.079998</v>
      </c>
      <c r="G87" s="73">
        <f>IFERROR(((E87/F87)-1)*100,IF(E87+F87&lt;&gt;0,100,0))</f>
        <v>1.9504324027636244</v>
      </c>
    </row>
    <row r="88" spans="1:7" s="15" customFormat="1" ht="12" x14ac:dyDescent="0.2">
      <c r="A88" s="66" t="s">
        <v>55</v>
      </c>
      <c r="B88" s="51">
        <f t="shared" ref="B88:C88" si="3">B70+B76+B82</f>
        <v>842324687.40846014</v>
      </c>
      <c r="C88" s="51">
        <f t="shared" si="3"/>
        <v>774284302.62880957</v>
      </c>
      <c r="D88" s="73">
        <f>IFERROR(((B88/C88)-1)*100,IF(B88+C88&lt;&gt;0,100,0))</f>
        <v>8.7875195904971051</v>
      </c>
      <c r="E88" s="51">
        <f t="shared" ref="E88:F88" si="4">E70+E76+E82</f>
        <v>18992133975.929657</v>
      </c>
      <c r="F88" s="51">
        <f t="shared" si="4"/>
        <v>19310180952.63575</v>
      </c>
      <c r="G88" s="73">
        <f>IFERROR(((E88/F88)-1)*100,IF(E88+F88&lt;&gt;0,100,0))</f>
        <v>-1.6470429639484085</v>
      </c>
    </row>
    <row r="89" spans="1:7" x14ac:dyDescent="0.2">
      <c r="A89" s="66" t="s">
        <v>94</v>
      </c>
      <c r="B89" s="73">
        <f>IFERROR((B75/B87)*100,IF(B75+B87&lt;&gt;0,100,0))</f>
        <v>61.435203317086582</v>
      </c>
      <c r="C89" s="73">
        <f>IFERROR((C75/C87)*100,IF(C75+C87&lt;&gt;0,100,0))</f>
        <v>68.219176829540316</v>
      </c>
      <c r="D89" s="73">
        <f>IFERROR(((B89/C89)-1)*100,IF(B89+C89&lt;&gt;0,100,0))</f>
        <v>-9.9443790261569571</v>
      </c>
      <c r="E89" s="73">
        <f>IFERROR((E75/E87)*100,IF(E75+E87&lt;&gt;0,100,0))</f>
        <v>70.471585255761241</v>
      </c>
      <c r="F89" s="73">
        <f>IFERROR((F75/F87)*100,IF(F75+F87&lt;&gt;0,100,0))</f>
        <v>68.87183852488441</v>
      </c>
      <c r="G89" s="73">
        <f>IFERROR(((E89/F89)-1)*100,IF(E89+F89&lt;&gt;0,100,0))</f>
        <v>2.3227878987124972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112701928.72</v>
      </c>
      <c r="C97" s="107">
        <v>113945534.54700001</v>
      </c>
      <c r="D97" s="52">
        <f>B97-C97</f>
        <v>-1243605.827000007</v>
      </c>
      <c r="E97" s="107">
        <v>2496451443.8540001</v>
      </c>
      <c r="F97" s="107">
        <v>3019146291.1300001</v>
      </c>
      <c r="G97" s="68">
        <f>E97-F97</f>
        <v>-522694847.27600002</v>
      </c>
    </row>
    <row r="98" spans="1:7" s="15" customFormat="1" ht="13.5" x14ac:dyDescent="0.2">
      <c r="A98" s="66" t="s">
        <v>88</v>
      </c>
      <c r="B98" s="53">
        <v>103524695.55</v>
      </c>
      <c r="C98" s="107">
        <v>113183695.859</v>
      </c>
      <c r="D98" s="52">
        <f>B98-C98</f>
        <v>-9659000.3090000004</v>
      </c>
      <c r="E98" s="107">
        <v>2457567343.9879999</v>
      </c>
      <c r="F98" s="107">
        <v>2995185646.8979998</v>
      </c>
      <c r="G98" s="68">
        <f>E98-F98</f>
        <v>-537618302.90999985</v>
      </c>
    </row>
    <row r="99" spans="1:7" s="15" customFormat="1" ht="12" x14ac:dyDescent="0.2">
      <c r="A99" s="69" t="s">
        <v>16</v>
      </c>
      <c r="B99" s="52">
        <f>B97-B98</f>
        <v>9177233.1700000018</v>
      </c>
      <c r="C99" s="52">
        <f>C97-C98</f>
        <v>761838.68800000846</v>
      </c>
      <c r="D99" s="70"/>
      <c r="E99" s="52">
        <f>E97-E98</f>
        <v>38884099.866000175</v>
      </c>
      <c r="F99" s="70">
        <f>F97-F98</f>
        <v>23960644.232000351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1004.08892934294</v>
      </c>
      <c r="C111" s="108">
        <v>864.529621335461</v>
      </c>
      <c r="D111" s="73">
        <f>IFERROR(((B111/C111)-1)*100,IF(B111+C111&lt;&gt;0,100,0))</f>
        <v>16.142802347465924</v>
      </c>
      <c r="E111" s="72"/>
      <c r="F111" s="109">
        <v>1004.08892934294</v>
      </c>
      <c r="G111" s="109">
        <v>991.70970890899798</v>
      </c>
    </row>
    <row r="112" spans="1:7" s="15" customFormat="1" ht="12" x14ac:dyDescent="0.2">
      <c r="A112" s="66" t="s">
        <v>50</v>
      </c>
      <c r="B112" s="109">
        <v>989.13115903079495</v>
      </c>
      <c r="C112" s="108">
        <v>852.12296249525798</v>
      </c>
      <c r="D112" s="73">
        <f>IFERROR(((B112/C112)-1)*100,IF(B112+C112&lt;&gt;0,100,0))</f>
        <v>16.078453763801658</v>
      </c>
      <c r="E112" s="72"/>
      <c r="F112" s="109">
        <v>989.13115903079495</v>
      </c>
      <c r="G112" s="109">
        <v>976.97222388290902</v>
      </c>
    </row>
    <row r="113" spans="1:7" s="15" customFormat="1" ht="12" x14ac:dyDescent="0.2">
      <c r="A113" s="66" t="s">
        <v>51</v>
      </c>
      <c r="B113" s="109">
        <v>1085.03573688702</v>
      </c>
      <c r="C113" s="108">
        <v>928.21904387127495</v>
      </c>
      <c r="D113" s="73">
        <f>IFERROR(((B113/C113)-1)*100,IF(B113+C113&lt;&gt;0,100,0))</f>
        <v>16.89436281782346</v>
      </c>
      <c r="E113" s="72"/>
      <c r="F113" s="109">
        <v>1085.03573688702</v>
      </c>
      <c r="G113" s="109">
        <v>1071.2144985934499</v>
      </c>
    </row>
    <row r="114" spans="1:7" s="25" customFormat="1" ht="12" x14ac:dyDescent="0.2">
      <c r="A114" s="69" t="s">
        <v>52</v>
      </c>
      <c r="B114" s="73"/>
      <c r="C114" s="72"/>
      <c r="D114" s="74"/>
      <c r="E114" s="72"/>
      <c r="F114" s="58"/>
      <c r="G114" s="58"/>
    </row>
    <row r="115" spans="1:7" s="15" customFormat="1" ht="12" x14ac:dyDescent="0.2">
      <c r="A115" s="66" t="s">
        <v>56</v>
      </c>
      <c r="B115" s="109">
        <v>740.67459120076603</v>
      </c>
      <c r="C115" s="108">
        <v>664.69889857891201</v>
      </c>
      <c r="D115" s="73">
        <f>IFERROR(((B115/C115)-1)*100,IF(B115+C115&lt;&gt;0,100,0))</f>
        <v>11.430091547358611</v>
      </c>
      <c r="E115" s="72"/>
      <c r="F115" s="109">
        <v>740.67459120076603</v>
      </c>
      <c r="G115" s="109">
        <v>738.37407759390896</v>
      </c>
    </row>
    <row r="116" spans="1:7" s="15" customFormat="1" ht="12" x14ac:dyDescent="0.2">
      <c r="A116" s="66" t="s">
        <v>57</v>
      </c>
      <c r="B116" s="109">
        <v>986.95698707336203</v>
      </c>
      <c r="C116" s="108">
        <v>868.14036864303296</v>
      </c>
      <c r="D116" s="73">
        <f>IFERROR(((B116/C116)-1)*100,IF(B116+C116&lt;&gt;0,100,0))</f>
        <v>13.686337224019219</v>
      </c>
      <c r="E116" s="72"/>
      <c r="F116" s="109">
        <v>986.95698707336203</v>
      </c>
      <c r="G116" s="109">
        <v>977.74282902324001</v>
      </c>
    </row>
    <row r="117" spans="1:7" s="15" customFormat="1" ht="12" x14ac:dyDescent="0.2">
      <c r="A117" s="66" t="s">
        <v>59</v>
      </c>
      <c r="B117" s="109">
        <v>1159.19494428453</v>
      </c>
      <c r="C117" s="108">
        <v>988.26857968469801</v>
      </c>
      <c r="D117" s="73">
        <f>IFERROR(((B117/C117)-1)*100,IF(B117+C117&lt;&gt;0,100,0))</f>
        <v>17.295537682111185</v>
      </c>
      <c r="E117" s="72"/>
      <c r="F117" s="109">
        <v>1159.19494428453</v>
      </c>
      <c r="G117" s="109">
        <v>1144.27096747429</v>
      </c>
    </row>
    <row r="118" spans="1:7" s="15" customFormat="1" ht="12" x14ac:dyDescent="0.2">
      <c r="A118" s="66" t="s">
        <v>58</v>
      </c>
      <c r="B118" s="109">
        <v>1069.6695605605501</v>
      </c>
      <c r="C118" s="108">
        <v>907.56789343182197</v>
      </c>
      <c r="D118" s="73">
        <f>IFERROR(((B118/C118)-1)*100,IF(B118+C118&lt;&gt;0,100,0))</f>
        <v>17.86110640337515</v>
      </c>
      <c r="E118" s="72"/>
      <c r="F118" s="109">
        <v>1069.6695605605501</v>
      </c>
      <c r="G118" s="109">
        <v>1051.4922569897501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281</v>
      </c>
      <c r="C127" s="53">
        <v>207</v>
      </c>
      <c r="D127" s="73">
        <f>IFERROR(((B127/C127)-1)*100,IF(B127+C127&lt;&gt;0,100,0))</f>
        <v>35.748792270531403</v>
      </c>
      <c r="E127" s="53">
        <v>8327</v>
      </c>
      <c r="F127" s="53">
        <v>7157</v>
      </c>
      <c r="G127" s="73">
        <f>IFERROR(((E127/F127)-1)*100,IF(E127+F127&lt;&gt;0,100,0))</f>
        <v>16.34763168925528</v>
      </c>
    </row>
    <row r="128" spans="1:7" s="15" customFormat="1" ht="12" x14ac:dyDescent="0.2">
      <c r="A128" s="66" t="s">
        <v>74</v>
      </c>
      <c r="B128" s="54">
        <v>1</v>
      </c>
      <c r="C128" s="53">
        <v>1</v>
      </c>
      <c r="D128" s="73">
        <f>IFERROR(((B128/C128)-1)*100,IF(B128+C128&lt;&gt;0,100,0))</f>
        <v>0</v>
      </c>
      <c r="E128" s="53">
        <v>167</v>
      </c>
      <c r="F128" s="53">
        <v>161</v>
      </c>
      <c r="G128" s="73">
        <f>IFERROR(((E128/F128)-1)*100,IF(E128+F128&lt;&gt;0,100,0))</f>
        <v>3.7267080745341685</v>
      </c>
    </row>
    <row r="129" spans="1:7" s="25" customFormat="1" ht="12" x14ac:dyDescent="0.2">
      <c r="A129" s="69" t="s">
        <v>34</v>
      </c>
      <c r="B129" s="70">
        <f>SUM(B126:B128)</f>
        <v>282</v>
      </c>
      <c r="C129" s="70">
        <f>SUM(C126:C128)</f>
        <v>208</v>
      </c>
      <c r="D129" s="73">
        <f>IFERROR(((B129/C129)-1)*100,IF(B129+C129&lt;&gt;0,100,0))</f>
        <v>35.57692307692308</v>
      </c>
      <c r="E129" s="70">
        <f>SUM(E126:E128)</f>
        <v>8494</v>
      </c>
      <c r="F129" s="70">
        <f>SUM(F126:F128)</f>
        <v>7324</v>
      </c>
      <c r="G129" s="73">
        <f>IFERROR(((E129/F129)-1)*100,IF(E129+F129&lt;&gt;0,100,0))</f>
        <v>15.974877116329878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50</v>
      </c>
      <c r="C132" s="53">
        <v>3</v>
      </c>
      <c r="D132" s="73">
        <f>IFERROR(((B132/C132)-1)*100,IF(B132+C132&lt;&gt;0,100,0))</f>
        <v>1566.6666666666667</v>
      </c>
      <c r="E132" s="53">
        <v>715</v>
      </c>
      <c r="F132" s="53">
        <v>620</v>
      </c>
      <c r="G132" s="73">
        <f>IFERROR(((E132/F132)-1)*100,IF(E132+F132&lt;&gt;0,100,0))</f>
        <v>15.322580645161299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50</v>
      </c>
      <c r="C134" s="70">
        <f>SUM(C132:C133)</f>
        <v>3</v>
      </c>
      <c r="D134" s="73">
        <f>IFERROR(((B134/C134)-1)*100,IF(B134+C134&lt;&gt;0,100,0))</f>
        <v>1566.6666666666667</v>
      </c>
      <c r="E134" s="70">
        <f>SUM(E132:E133)</f>
        <v>715</v>
      </c>
      <c r="F134" s="70">
        <f>SUM(F132:F133)</f>
        <v>620</v>
      </c>
      <c r="G134" s="73">
        <f>IFERROR(((E134/F134)-1)*100,IF(E134+F134&lt;&gt;0,100,0))</f>
        <v>15.322580645161299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155175</v>
      </c>
      <c r="C138" s="53">
        <v>557827</v>
      </c>
      <c r="D138" s="73">
        <f>IFERROR(((B138/C138)-1)*100,IF(B138+C138&lt;&gt;0,100,0))</f>
        <v>-72.182235711071712</v>
      </c>
      <c r="E138" s="53">
        <v>7775002</v>
      </c>
      <c r="F138" s="53">
        <v>7013626</v>
      </c>
      <c r="G138" s="73">
        <f>IFERROR(((E138/F138)-1)*100,IF(E138+F138&lt;&gt;0,100,0))</f>
        <v>10.855668665537621</v>
      </c>
    </row>
    <row r="139" spans="1:7" s="15" customFormat="1" ht="12" x14ac:dyDescent="0.2">
      <c r="A139" s="66" t="s">
        <v>74</v>
      </c>
      <c r="B139" s="54">
        <v>3</v>
      </c>
      <c r="C139" s="53">
        <v>174</v>
      </c>
      <c r="D139" s="73">
        <f>IFERROR(((B139/C139)-1)*100,IF(B139+C139&lt;&gt;0,100,0))</f>
        <v>-98.275862068965509</v>
      </c>
      <c r="E139" s="53">
        <v>6412</v>
      </c>
      <c r="F139" s="53">
        <v>7691</v>
      </c>
      <c r="G139" s="73">
        <f>IFERROR(((E139/F139)-1)*100,IF(E139+F139&lt;&gt;0,100,0))</f>
        <v>-16.629827070601998</v>
      </c>
    </row>
    <row r="140" spans="1:7" s="15" customFormat="1" ht="12" x14ac:dyDescent="0.2">
      <c r="A140" s="69" t="s">
        <v>34</v>
      </c>
      <c r="B140" s="70">
        <f>SUM(B137:B139)</f>
        <v>155178</v>
      </c>
      <c r="C140" s="70">
        <f>SUM(C137:C139)</f>
        <v>558001</v>
      </c>
      <c r="D140" s="73">
        <f>IFERROR(((B140/C140)-1)*100,IF(B140+C140&lt;&gt;0,100,0))</f>
        <v>-72.190372418687417</v>
      </c>
      <c r="E140" s="70">
        <f>SUM(E137:E139)</f>
        <v>7781414</v>
      </c>
      <c r="F140" s="70">
        <f>SUM(F137:F139)</f>
        <v>7022147</v>
      </c>
      <c r="G140" s="73">
        <f>IFERROR(((E140/F140)-1)*100,IF(E140+F140&lt;&gt;0,100,0))</f>
        <v>10.812462342357687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64005</v>
      </c>
      <c r="C143" s="53">
        <v>263</v>
      </c>
      <c r="D143" s="73">
        <f>IFERROR(((B143/C143)-1)*100,)</f>
        <v>24236.501901140684</v>
      </c>
      <c r="E143" s="53">
        <v>553227</v>
      </c>
      <c r="F143" s="53">
        <v>323210</v>
      </c>
      <c r="G143" s="73">
        <f>IFERROR(((E143/F143)-1)*100,)</f>
        <v>71.166424306178655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64005</v>
      </c>
      <c r="C145" s="70">
        <f>SUM(C143:C144)</f>
        <v>263</v>
      </c>
      <c r="D145" s="73">
        <f>IFERROR(((B145/C145)-1)*100,)</f>
        <v>24236.501901140684</v>
      </c>
      <c r="E145" s="70">
        <f>SUM(E143:E144)</f>
        <v>553227</v>
      </c>
      <c r="F145" s="70">
        <f>SUM(F143:F144)</f>
        <v>323210</v>
      </c>
      <c r="G145" s="73">
        <f>IFERROR(((E145/F145)-1)*100,)</f>
        <v>71.166424306178655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12914268.79793</v>
      </c>
      <c r="C149" s="53">
        <v>44375391.030199997</v>
      </c>
      <c r="D149" s="73">
        <f>IFERROR(((B149/C149)-1)*100,IF(B149+C149&lt;&gt;0,100,0))</f>
        <v>-70.897678875345349</v>
      </c>
      <c r="E149" s="53">
        <v>662488406.22754002</v>
      </c>
      <c r="F149" s="53">
        <v>612754144.66705</v>
      </c>
      <c r="G149" s="73">
        <f>IFERROR(((E149/F149)-1)*100,IF(E149+F149&lt;&gt;0,100,0))</f>
        <v>8.116511653709658</v>
      </c>
    </row>
    <row r="150" spans="1:7" x14ac:dyDescent="0.2">
      <c r="A150" s="66" t="s">
        <v>74</v>
      </c>
      <c r="B150" s="54">
        <v>29454.75</v>
      </c>
      <c r="C150" s="53">
        <v>561913.86</v>
      </c>
      <c r="D150" s="73">
        <f>IFERROR(((B150/C150)-1)*100,IF(B150+C150&lt;&gt;0,100,0))</f>
        <v>-94.758137839846128</v>
      </c>
      <c r="E150" s="53">
        <v>45629937.25</v>
      </c>
      <c r="F150" s="53">
        <v>49567822.090000004</v>
      </c>
      <c r="G150" s="73">
        <f>IFERROR(((E150/F150)-1)*100,IF(E150+F150&lt;&gt;0,100,0))</f>
        <v>-7.9444378912795655</v>
      </c>
    </row>
    <row r="151" spans="1:7" s="15" customFormat="1" ht="12" x14ac:dyDescent="0.2">
      <c r="A151" s="69" t="s">
        <v>34</v>
      </c>
      <c r="B151" s="70">
        <f>SUM(B148:B150)</f>
        <v>12943723.54793</v>
      </c>
      <c r="C151" s="70">
        <f>SUM(C148:C150)</f>
        <v>44937304.890199997</v>
      </c>
      <c r="D151" s="73">
        <f>IFERROR(((B151/C151)-1)*100,IF(B151+C151&lt;&gt;0,100,0))</f>
        <v>-71.196039505358073</v>
      </c>
      <c r="E151" s="70">
        <f>SUM(E148:E150)</f>
        <v>708118343.47754002</v>
      </c>
      <c r="F151" s="70">
        <f>SUM(F148:F150)</f>
        <v>662341045.51455009</v>
      </c>
      <c r="G151" s="73">
        <f>IFERROR(((E151/F151)-1)*100,IF(E151+F151&lt;&gt;0,100,0))</f>
        <v>6.9114390951608762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64744.565999999999</v>
      </c>
      <c r="C154" s="53">
        <v>897.13891999999998</v>
      </c>
      <c r="D154" s="73">
        <f>IFERROR(((B154/C154)-1)*100,IF(B154+C154&lt;&gt;0,100,0))</f>
        <v>7116.7826583646602</v>
      </c>
      <c r="E154" s="53">
        <v>631888.80700000003</v>
      </c>
      <c r="F154" s="53">
        <v>492852.06891999999</v>
      </c>
      <c r="G154" s="73">
        <f>IFERROR(((E154/F154)-1)*100,IF(E154+F154&lt;&gt;0,100,0))</f>
        <v>28.21064308092993</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64744.565999999999</v>
      </c>
      <c r="C156" s="70">
        <f>SUM(C154:C155)</f>
        <v>897.13891999999998</v>
      </c>
      <c r="D156" s="73">
        <f>IFERROR(((B156/C156)-1)*100,IF(B156+C156&lt;&gt;0,100,0))</f>
        <v>7116.7826583646602</v>
      </c>
      <c r="E156" s="70">
        <f>SUM(E154:E155)</f>
        <v>631888.80700000003</v>
      </c>
      <c r="F156" s="70">
        <f>SUM(F154:F155)</f>
        <v>492852.06891999999</v>
      </c>
      <c r="G156" s="73">
        <f>IFERROR(((E156/F156)-1)*100,IF(E156+F156&lt;&gt;0,100,0))</f>
        <v>28.21064308092993</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1500934</v>
      </c>
      <c r="C160" s="53">
        <v>1326009</v>
      </c>
      <c r="D160" s="73">
        <f>IFERROR(((B160/C160)-1)*100,IF(B160+C160&lt;&gt;0,100,0))</f>
        <v>13.191841081018296</v>
      </c>
      <c r="E160" s="65"/>
      <c r="F160" s="65"/>
      <c r="G160" s="52"/>
    </row>
    <row r="161" spans="1:7" s="15" customFormat="1" ht="12" x14ac:dyDescent="0.2">
      <c r="A161" s="66" t="s">
        <v>74</v>
      </c>
      <c r="B161" s="54">
        <v>1475</v>
      </c>
      <c r="C161" s="53">
        <v>1422</v>
      </c>
      <c r="D161" s="73">
        <f>IFERROR(((B161/C161)-1)*100,IF(B161+C161&lt;&gt;0,100,0))</f>
        <v>3.7271448663853679</v>
      </c>
      <c r="E161" s="65"/>
      <c r="F161" s="65"/>
      <c r="G161" s="52"/>
    </row>
    <row r="162" spans="1:7" s="25" customFormat="1" ht="12" x14ac:dyDescent="0.2">
      <c r="A162" s="69" t="s">
        <v>34</v>
      </c>
      <c r="B162" s="70">
        <f>SUM(B159:B161)</f>
        <v>1502409</v>
      </c>
      <c r="C162" s="70">
        <f>SUM(C159:C161)</f>
        <v>1327431</v>
      </c>
      <c r="D162" s="73">
        <f>IFERROR(((B162/C162)-1)*100,IF(B162+C162&lt;&gt;0,100,0))</f>
        <v>13.181702099770165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198537</v>
      </c>
      <c r="C165" s="53">
        <v>184947</v>
      </c>
      <c r="D165" s="73">
        <f>IFERROR(((B165/C165)-1)*100,IF(B165+C165&lt;&gt;0,100,0))</f>
        <v>7.3480510632775831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198537</v>
      </c>
      <c r="C167" s="70">
        <f>SUM(C165:C166)</f>
        <v>184947</v>
      </c>
      <c r="D167" s="73">
        <f>IFERROR(((B167/C167)-1)*100,IF(B167+C167&lt;&gt;0,100,0))</f>
        <v>7.3480510632775831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36610</v>
      </c>
      <c r="C175" s="88">
        <v>68726</v>
      </c>
      <c r="D175" s="73">
        <f>IFERROR(((B175/C175)-1)*100,IF(B175+C175&lt;&gt;0,100,0))</f>
        <v>-46.730495009166837</v>
      </c>
      <c r="E175" s="88">
        <v>780356</v>
      </c>
      <c r="F175" s="88">
        <v>611150</v>
      </c>
      <c r="G175" s="73">
        <f>IFERROR(((E175/F175)-1)*100,IF(E175+F175&lt;&gt;0,100,0))</f>
        <v>27.686492677738684</v>
      </c>
    </row>
    <row r="176" spans="1:7" x14ac:dyDescent="0.2">
      <c r="A176" s="66" t="s">
        <v>32</v>
      </c>
      <c r="B176" s="87">
        <v>159012</v>
      </c>
      <c r="C176" s="88">
        <v>298488</v>
      </c>
      <c r="D176" s="73">
        <f t="shared" ref="D176:D178" si="5">IFERROR(((B176/C176)-1)*100,IF(B176+C176&lt;&gt;0,100,0))</f>
        <v>-46.727506633432505</v>
      </c>
      <c r="E176" s="88">
        <v>3508652</v>
      </c>
      <c r="F176" s="88">
        <v>3258064</v>
      </c>
      <c r="G176" s="73">
        <f>IFERROR(((E176/F176)-1)*100,IF(E176+F176&lt;&gt;0,100,0))</f>
        <v>7.6913160699114469</v>
      </c>
    </row>
    <row r="177" spans="1:7" x14ac:dyDescent="0.2">
      <c r="A177" s="66" t="s">
        <v>91</v>
      </c>
      <c r="B177" s="87">
        <v>65393985.325202003</v>
      </c>
      <c r="C177" s="88">
        <v>119719747.913748</v>
      </c>
      <c r="D177" s="73">
        <f t="shared" si="5"/>
        <v>-45.377444853696943</v>
      </c>
      <c r="E177" s="88">
        <v>1493609946.18466</v>
      </c>
      <c r="F177" s="88">
        <v>1315713156.66799</v>
      </c>
      <c r="G177" s="73">
        <f>IFERROR(((E177/F177)-1)*100,IF(E177+F177&lt;&gt;0,100,0))</f>
        <v>13.52094023040622</v>
      </c>
    </row>
    <row r="178" spans="1:7" x14ac:dyDescent="0.2">
      <c r="A178" s="66" t="s">
        <v>92</v>
      </c>
      <c r="B178" s="87">
        <v>231616</v>
      </c>
      <c r="C178" s="88">
        <v>248192</v>
      </c>
      <c r="D178" s="73">
        <f t="shared" si="5"/>
        <v>-6.6787003610108258</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552</v>
      </c>
      <c r="C181" s="88">
        <v>1000</v>
      </c>
      <c r="D181" s="73">
        <f t="shared" ref="D181:D184" si="6">IFERROR(((B181/C181)-1)*100,IF(B181+C181&lt;&gt;0,100,0))</f>
        <v>-44.8</v>
      </c>
      <c r="E181" s="88">
        <v>24262</v>
      </c>
      <c r="F181" s="88">
        <v>15188</v>
      </c>
      <c r="G181" s="73">
        <f t="shared" ref="G181" si="7">IFERROR(((E181/F181)-1)*100,IF(E181+F181&lt;&gt;0,100,0))</f>
        <v>59.744535159336309</v>
      </c>
    </row>
    <row r="182" spans="1:7" x14ac:dyDescent="0.2">
      <c r="A182" s="66" t="s">
        <v>32</v>
      </c>
      <c r="B182" s="87">
        <v>6306</v>
      </c>
      <c r="C182" s="88">
        <v>9774</v>
      </c>
      <c r="D182" s="73">
        <f t="shared" si="6"/>
        <v>-35.481890730509512</v>
      </c>
      <c r="E182" s="88">
        <v>264058</v>
      </c>
      <c r="F182" s="88">
        <v>166856</v>
      </c>
      <c r="G182" s="73">
        <f t="shared" ref="G182" si="8">IFERROR(((E182/F182)-1)*100,IF(E182+F182&lt;&gt;0,100,0))</f>
        <v>58.255022294673253</v>
      </c>
    </row>
    <row r="183" spans="1:7" x14ac:dyDescent="0.2">
      <c r="A183" s="66" t="s">
        <v>91</v>
      </c>
      <c r="B183" s="87">
        <v>72560.204320000004</v>
      </c>
      <c r="C183" s="88">
        <v>150943.37028</v>
      </c>
      <c r="D183" s="73">
        <f t="shared" si="6"/>
        <v>-51.928856374810771</v>
      </c>
      <c r="E183" s="88">
        <v>5590830.0991200004</v>
      </c>
      <c r="F183" s="88">
        <v>2013884.4764</v>
      </c>
      <c r="G183" s="73">
        <f t="shared" ref="G183" si="9">IFERROR(((E183/F183)-1)*100,IF(E183+F183&lt;&gt;0,100,0))</f>
        <v>177.61424076887039</v>
      </c>
    </row>
    <row r="184" spans="1:7" x14ac:dyDescent="0.2">
      <c r="A184" s="66" t="s">
        <v>92</v>
      </c>
      <c r="B184" s="87">
        <v>112444</v>
      </c>
      <c r="C184" s="88">
        <v>86238</v>
      </c>
      <c r="D184" s="73">
        <f t="shared" si="6"/>
        <v>30.38799601103921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2024-06-24T10:52:08Z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