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F9C115D9-EB74-4AB2-96ED-90AD5A1D689F}"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<sst xmlns="http://schemas.openxmlformats.org/spreadsheetml/2006/main" count="265" uniqueCount="100">
  <si>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</si>
  <si>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</si>
  <si>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</si>
  <si>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</si>
  <si>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</si>
  <si>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</si>
  <si>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</si>
  <si>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</si>
  <si>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</si>
  <si>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</si>
  <si>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</si>
  <si>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</si>
  <si>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</si>
  <si>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</si>
  <si>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</si>
  <si>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</si>
  <si>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</si>
  <si>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</si>
  <si>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</si>
  <si>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</si>
  <si>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</si>
  <si>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</si>
  <si>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</si>
  <si>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</si>
  <si>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</si>
  <si>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</si>
  <si>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</si>
  <si>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</si>
  <si>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</si>
  <si>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</si>
  <si>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</si>
  <si>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</si>
  <si>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</si>
  <si>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</si>
  <si>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</si>
  <si>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</si>
  <si>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</si>
  <si>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</si>
  <si>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</si>
  <si>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</si>
  <si>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</si>
  <si>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</si>
  <si>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</si>
  <si>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</si>
  <si>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</si>
  <si>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</si>
  <si>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</si>
  <si>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</si>
  <si>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</si>
  <si>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</si>
  <si>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</si>
  <si>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</si>
  <si>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</si>
  <si>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</si>
  <si>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</si>
  <si>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</si>
  <si>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</si>
  <si>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</si>
  <si>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</si>
  <si>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</si>
  <si>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</si>
  <si>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</si>
  <si>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</si>
  <si>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</si>
  <si>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</si>
  <si>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</si>
  <si>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</si>
  <si>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</si>
  <si>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</si>
  <si>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</si>
  <si>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</si>
  <si>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</si>
  <si>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</si>
  <si>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</si>
  <si>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</si>
  <si>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</si>
  <si>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</si>
  <si>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</si>
  <si>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</si>
  <si>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</si>
  <si>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</si>
  <si>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</si>
  <si>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</si>
  <si>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</si>
  <si>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</si>
  <si>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</si>
  <si>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</si>
  <si>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</si>
  <si>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</si>
  <si>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</si>
  <si>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</si>
  <si>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</si>
  <si>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</si>
  <si>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</si>
  <si>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</si>
  <si>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</si>
  <si>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</si>
  <si>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28 June 2024</t>
  </si>
  <si>
    <t>28.06.2024</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</si>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</sst>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2024</v>
      </c>
      <c r="F10" s="103">
        <v>2023</v>
      </c>
      <c r="G10" s="26" t="s">
        <v>7</v>
      </c>
    </row>
    <row r="11" spans="1:7" s="15" customFormat="1" ht="12" x14ac:dyDescent="0.2">
      <c r="A11" s="51" t="s">
        <v>8</v>
      </c>
      <c r="B11" s="54">
        <v>2141043</v>
      </c>
      <c r="C11" s="54">
        <v>1529085</v>
      </c>
      <c r="D11" s="73">
        <f>IFERROR(((B11/C11)-1)*100,IF(B11+C11&lt;&gt;0,100,0))</f>
        <v>40.021189142526417</v>
      </c>
      <c r="E11" s="54">
        <v>44091992</v>
      </c>
      <c r="F11" s="54">
        <v>39569170</v>
      </c>
      <c r="G11" s="73">
        <f>IFERROR(((E11/F11)-1)*100,IF(E11+F11&lt;&gt;0,100,0))</f>
        <v>11.430166465457825</v>
      </c>
    </row>
    <row r="12" spans="1:7" s="15" customFormat="1" ht="12" x14ac:dyDescent="0.2">
      <c r="A12" s="51" t="s">
        <v>9</v>
      </c>
      <c r="B12" s="54">
        <v>2509705.6179999998</v>
      </c>
      <c r="C12" s="54">
        <v>1358627.7720000001</v>
      </c>
      <c r="D12" s="73">
        <f>IFERROR(((B12/C12)-1)*100,IF(B12+C12&lt;&gt;0,100,0))</f>
        <v>84.723562238502481</v>
      </c>
      <c r="E12" s="54">
        <v>37174713.903999999</v>
      </c>
      <c r="F12" s="54">
        <v>39874488.883000001</v>
      </c>
      <c r="G12" s="73">
        <f>IFERROR(((E12/F12)-1)*100,IF(E12+F12&lt;&gt;0,100,0))</f>
        <v>-6.7706823450996438</v>
      </c>
    </row>
    <row r="13" spans="1:7" s="15" customFormat="1" ht="12" x14ac:dyDescent="0.2">
      <c r="A13" s="51" t="s">
        <v>10</v>
      </c>
      <c r="B13" s="54">
        <v>130830545.422353</v>
      </c>
      <c r="C13" s="54">
        <v>88935260.348149702</v>
      </c>
      <c r="D13" s="73">
        <f>IFERROR(((B13/C13)-1)*100,IF(B13+C13&lt;&gt;0,100,0))</f>
        <v>47.107620655967338</v>
      </c>
      <c r="E13" s="54">
        <v>2569111128.3362398</v>
      </c>
      <c r="F13" s="54">
        <v>2914216480.4003201</v>
      </c>
      <c r="G13" s="73">
        <f>IFERROR(((E13/F13)-1)*100,IF(E13+F13&lt;&gt;0,100,0))</f>
        <v>-11.842131646193755</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424</v>
      </c>
      <c r="C16" s="54">
        <v>298</v>
      </c>
      <c r="D16" s="73">
        <f>IFERROR(((B16/C16)-1)*100,IF(B16+C16&lt;&gt;0,100,0))</f>
        <v>42.281879194630868</v>
      </c>
      <c r="E16" s="54">
        <v>11077</v>
      </c>
      <c r="F16" s="54">
        <v>9873</v>
      </c>
      <c r="G16" s="73">
        <f>IFERROR(((E16/F16)-1)*100,IF(E16+F16&lt;&gt;0,100,0))</f>
        <v>12.194874911374454</v>
      </c>
    </row>
    <row r="17" spans="1:7" s="15" customFormat="1" ht="12" x14ac:dyDescent="0.2">
      <c r="A17" s="51" t="s">
        <v>9</v>
      </c>
      <c r="B17" s="54">
        <v>1051061.7520000001</v>
      </c>
      <c r="C17" s="54">
        <v>163583.72500000001</v>
      </c>
      <c r="D17" s="73">
        <f>IFERROR(((B17/C17)-1)*100,IF(B17+C17&lt;&gt;0,100,0))</f>
        <v>542.52220201001057</v>
      </c>
      <c r="E17" s="54">
        <v>6111107.0949999997</v>
      </c>
      <c r="F17" s="54">
        <v>4432016.591</v>
      </c>
      <c r="G17" s="73">
        <f>IFERROR(((E17/F17)-1)*100,IF(E17+F17&lt;&gt;0,100,0))</f>
        <v>37.885474242350355</v>
      </c>
    </row>
    <row r="18" spans="1:7" s="15" customFormat="1" ht="12" x14ac:dyDescent="0.2">
      <c r="A18" s="51" t="s">
        <v>10</v>
      </c>
      <c r="B18" s="54">
        <v>23761873.188843898</v>
      </c>
      <c r="C18" s="54">
        <v>7209124.9930897597</v>
      </c>
      <c r="D18" s="73">
        <f>IFERROR(((B18/C18)-1)*100,IF(B18+C18&lt;&gt;0,100,0))</f>
        <v>229.60828410688708</v>
      </c>
      <c r="E18" s="54">
        <v>286507060.60135102</v>
      </c>
      <c r="F18" s="54">
        <v>252821989.83150801</v>
      </c>
      <c r="G18" s="73">
        <f>IFERROR(((E18/F18)-1)*100,IF(E18+F18&lt;&gt;0,100,0))</f>
        <v>13.323631695285787</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2024</v>
      </c>
      <c r="F23" s="103">
        <v>2023</v>
      </c>
      <c r="G23" s="26" t="s">
        <v>13</v>
      </c>
    </row>
    <row r="24" spans="1:7" s="15" customFormat="1" ht="12" x14ac:dyDescent="0.2">
      <c r="A24" s="51" t="s">
        <v>14</v>
      </c>
      <c r="B24" s="53">
        <v>24556311.023650002</v>
      </c>
      <c r="C24" s="53">
        <v>13609832.918950001</v>
      </c>
      <c r="D24" s="52">
        <f>B24-C24</f>
        <v>10946478.104700001</v>
      </c>
      <c r="E24" s="54">
        <v>373149760.18368</v>
      </c>
      <c r="F24" s="54">
        <v>404546676.15766001</v>
      </c>
      <c r="G24" s="52">
        <f>E24-F24</f>
        <v>-31396915.97398001</v>
      </c>
    </row>
    <row r="25" spans="1:7" s="15" customFormat="1" ht="12" x14ac:dyDescent="0.2">
      <c r="A25" s="55" t="s">
        <v>15</v>
      </c>
      <c r="B25" s="53">
        <v>20755865.14347</v>
      </c>
      <c r="C25" s="53">
        <v>15121373.304199999</v>
      </c>
      <c r="D25" s="52">
        <f>B25-C25</f>
        <v>5634491.8392700013</v>
      </c>
      <c r="E25" s="54">
        <v>454000011.43462002</v>
      </c>
      <c r="F25" s="54">
        <v>461133053.23076999</v>
      </c>
      <c r="G25" s="52">
        <f>E25-F25</f>
        <v>-7133041.7961499691</v>
      </c>
    </row>
    <row r="26" spans="1:7" s="25" customFormat="1" ht="12" x14ac:dyDescent="0.2">
      <c r="A26" s="56" t="s">
        <v>16</v>
      </c>
      <c r="B26" s="57">
        <f>B24-B25</f>
        <v>3800445.8801800013</v>
      </c>
      <c r="C26" s="57">
        <f>C24-C25</f>
        <v>-1511540.3852499984</v>
      </c>
      <c r="D26" s="57"/>
      <c r="E26" s="57">
        <f>E24-E25</f>
        <v>-80850251.250940025</v>
      </c>
      <c r="F26" s="57">
        <f>F24-F25</f>
        <v>-56586377.073109984</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79707.114081070002</v>
      </c>
      <c r="C33" s="104">
        <v>76027.831150600003</v>
      </c>
      <c r="D33" s="73">
        <f t="shared" ref="D33:D42" si="0">IFERROR(((B33/C33)-1)*100,IF(B33+C33&lt;&gt;0,100,0))</f>
        <v>4.8393895693037425</v>
      </c>
      <c r="E33" s="51"/>
      <c r="F33" s="104">
        <v>80671.240000000005</v>
      </c>
      <c r="G33" s="104">
        <v>78684.41</v>
      </c>
    </row>
    <row r="34" spans="1:7" s="15" customFormat="1" ht="12" x14ac:dyDescent="0.2">
      <c r="A34" s="51" t="s">
        <v>23</v>
      </c>
      <c r="B34" s="104">
        <v>83433.181288690001</v>
      </c>
      <c r="C34" s="104">
        <v>74458.226892830004</v>
      </c>
      <c r="D34" s="73">
        <f t="shared" si="0"/>
        <v>12.053677303890042</v>
      </c>
      <c r="E34" s="51"/>
      <c r="F34" s="104">
        <v>84380.88</v>
      </c>
      <c r="G34" s="104">
        <v>81899.59</v>
      </c>
    </row>
    <row r="35" spans="1:7" s="15" customFormat="1" ht="12" x14ac:dyDescent="0.2">
      <c r="A35" s="51" t="s">
        <v>24</v>
      </c>
      <c r="B35" s="104">
        <v>77372.252356369994</v>
      </c>
      <c r="C35" s="104">
        <v>67811.724307159995</v>
      </c>
      <c r="D35" s="73">
        <f t="shared" si="0"/>
        <v>14.098635813925963</v>
      </c>
      <c r="E35" s="51"/>
      <c r="F35" s="104">
        <v>78271.360000000001</v>
      </c>
      <c r="G35" s="104">
        <v>76565.350000000006</v>
      </c>
    </row>
    <row r="36" spans="1:7" s="15" customFormat="1" ht="12" x14ac:dyDescent="0.2">
      <c r="A36" s="51" t="s">
        <v>25</v>
      </c>
      <c r="B36" s="104">
        <v>72979.423711769996</v>
      </c>
      <c r="C36" s="104">
        <v>70705.469324460006</v>
      </c>
      <c r="D36" s="73">
        <f t="shared" si="0"/>
        <v>3.2160940434113439</v>
      </c>
      <c r="E36" s="51"/>
      <c r="F36" s="104">
        <v>73971.89</v>
      </c>
      <c r="G36" s="104">
        <v>72013.399999999994</v>
      </c>
    </row>
    <row r="37" spans="1:7" s="15" customFormat="1" ht="12" x14ac:dyDescent="0.2">
      <c r="A37" s="51" t="s">
        <v>79</v>
      </c>
      <c r="B37" s="104">
        <v>59060.839509849997</v>
      </c>
      <c r="C37" s="104">
        <v>61994.82601959</v>
      </c>
      <c r="D37" s="73">
        <f t="shared" si="0"/>
        <v>-4.7326312502480095</v>
      </c>
      <c r="E37" s="51"/>
      <c r="F37" s="104">
        <v>60190.46</v>
      </c>
      <c r="G37" s="104">
        <v>57475.02</v>
      </c>
    </row>
    <row r="38" spans="1:7" s="15" customFormat="1" ht="12" x14ac:dyDescent="0.2">
      <c r="A38" s="51" t="s">
        <v>26</v>
      </c>
      <c r="B38" s="104">
        <v>108233.21231616</v>
      </c>
      <c r="C38" s="104">
        <v>106419.8987738</v>
      </c>
      <c r="D38" s="73">
        <f t="shared" si="0"/>
        <v>1.703923385808026</v>
      </c>
      <c r="E38" s="51"/>
      <c r="F38" s="104">
        <v>110569.86</v>
      </c>
      <c r="G38" s="104">
        <v>107092.35</v>
      </c>
    </row>
    <row r="39" spans="1:7" s="15" customFormat="1" ht="12" x14ac:dyDescent="0.2">
      <c r="A39" s="51" t="s">
        <v>27</v>
      </c>
      <c r="B39" s="104">
        <v>18869.348524410001</v>
      </c>
      <c r="C39" s="104">
        <v>16057.1261593</v>
      </c>
      <c r="D39" s="73">
        <f t="shared" si="0"/>
        <v>17.513858564791885</v>
      </c>
      <c r="E39" s="51"/>
      <c r="F39" s="104">
        <v>19095.439999999999</v>
      </c>
      <c r="G39" s="104">
        <v>18313.47</v>
      </c>
    </row>
    <row r="40" spans="1:7" s="15" customFormat="1" ht="12" x14ac:dyDescent="0.2">
      <c r="A40" s="51" t="s">
        <v>28</v>
      </c>
      <c r="B40" s="104">
        <v>110097.17092544</v>
      </c>
      <c r="C40" s="104">
        <v>103115.89662027</v>
      </c>
      <c r="D40" s="73">
        <f t="shared" si="0"/>
        <v>6.770318189521185</v>
      </c>
      <c r="E40" s="51"/>
      <c r="F40" s="104">
        <v>111840.69</v>
      </c>
      <c r="G40" s="104">
        <v>108239.07</v>
      </c>
    </row>
    <row r="41" spans="1:7" s="15" customFormat="1" ht="12" x14ac:dyDescent="0.2">
      <c r="A41" s="51" t="s">
        <v>29</v>
      </c>
      <c r="B41" s="59"/>
      <c r="C41" s="59"/>
      <c r="D41" s="73">
        <f t="shared" si="0"/>
        <v>0</v>
      </c>
      <c r="E41" s="51"/>
      <c r="F41" s="59"/>
      <c r="G41" s="59"/>
    </row>
    <row r="42" spans="1:7" s="15" customFormat="1" ht="12" x14ac:dyDescent="0.2">
      <c r="A42" s="51" t="s">
        <v>78</v>
      </c>
      <c r="B42" s="104">
        <v>658.56192900999997</v>
      </c>
      <c r="C42" s="104">
        <v>822.84000063999997</v>
      </c>
      <c r="D42" s="73">
        <f t="shared" si="0"/>
        <v>-19.964764899886433</v>
      </c>
      <c r="E42" s="51"/>
      <c r="F42" s="104">
        <v>674.76</v>
      </c>
      <c r="G42" s="104">
        <v>649.5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18716.7923186599</v>
      </c>
      <c r="D48" s="59"/>
      <c r="E48" s="105">
        <v>21919.1478459924</v>
      </c>
      <c r="F48" s="59"/>
      <c r="G48" s="73">
        <f>IFERROR(((C48/E48)-1)*100,IF(C48+E48&lt;&gt;0,100,0))</f>
        <v>-14.60985413225362</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3881</v>
      </c>
      <c r="D54" s="62"/>
      <c r="E54" s="106">
        <v>1024442</v>
      </c>
      <c r="F54" s="106">
        <v>110691502.375</v>
      </c>
      <c r="G54" s="106">
        <v>9447939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2024</v>
      </c>
      <c r="F67" s="103">
        <v>2023</v>
      </c>
      <c r="G67" s="26" t="s">
        <v>7</v>
      </c>
    </row>
    <row r="68" spans="1:7" s="15" customFormat="1" ht="12" x14ac:dyDescent="0.2">
      <c r="A68" s="64" t="s">
        <v>53</v>
      </c>
      <c r="B68" s="54">
        <v>7533</v>
      </c>
      <c r="C68" s="53">
        <v>6328</v>
      </c>
      <c r="D68" s="73">
        <f>IFERROR(((B68/C68)-1)*100,IF(B68+C68&lt;&gt;0,100,0))</f>
        <v>19.042351453855886</v>
      </c>
      <c r="E68" s="53">
        <v>155429</v>
      </c>
      <c r="F68" s="53">
        <v>174155</v>
      </c>
      <c r="G68" s="73">
        <f>IFERROR(((E68/F68)-1)*100,IF(E68+F68&lt;&gt;0,100,0))</f>
        <v>-10.752490597456287</v>
      </c>
    </row>
    <row r="69" spans="1:7" s="15" customFormat="1" ht="12" x14ac:dyDescent="0.2">
      <c r="A69" s="66" t="s">
        <v>54</v>
      </c>
      <c r="B69" s="54">
        <v>279308174.36900002</v>
      </c>
      <c r="C69" s="53">
        <v>226431070.52500001</v>
      </c>
      <c r="D69" s="73">
        <f>IFERROR(((B69/C69)-1)*100,IF(B69+C69&lt;&gt;0,100,0))</f>
        <v>23.352406417281824</v>
      </c>
      <c r="E69" s="53">
        <v>6194737611.5129995</v>
      </c>
      <c r="F69" s="53">
        <v>6363180513.3620005</v>
      </c>
      <c r="G69" s="73">
        <f>IFERROR(((E69/F69)-1)*100,IF(E69+F69&lt;&gt;0,100,0))</f>
        <v>-2.6471495110862997</v>
      </c>
    </row>
    <row r="70" spans="1:7" s="15" customFormat="1" ht="12" x14ac:dyDescent="0.2">
      <c r="A70" s="66" t="s">
        <v>55</v>
      </c>
      <c r="B70" s="54">
        <v>248660839.02832001</v>
      </c>
      <c r="C70" s="53">
        <v>207900641.24487001</v>
      </c>
      <c r="D70" s="73">
        <f>IFERROR(((B70/C70)-1)*100,IF(B70+C70&lt;&gt;0,100,0))</f>
        <v>19.605614268135785</v>
      </c>
      <c r="E70" s="53">
        <v>5514785365.8722496</v>
      </c>
      <c r="F70" s="53">
        <v>5773572316.3122597</v>
      </c>
      <c r="G70" s="73">
        <f>IFERROR(((E70/F70)-1)*100,IF(E70+F70&lt;&gt;0,100,0))</f>
        <v>-4.4822674119600281</v>
      </c>
    </row>
    <row r="71" spans="1:7" s="15" customFormat="1" ht="12" x14ac:dyDescent="0.2">
      <c r="A71" s="66" t="s">
        <v>93</v>
      </c>
      <c r="B71" s="73">
        <f>IFERROR(B69/B68/1000,)</f>
        <v>37.077946949289789</v>
      </c>
      <c r="C71" s="73">
        <f>IFERROR(C69/C68/1000,)</f>
        <v>35.782406846554991</v>
      </c>
      <c r="D71" s="73">
        <f>IFERROR(((B71/C71)-1)*100,IF(B71+C71&lt;&gt;0,100,0))</f>
        <v>3.6206063730995997</v>
      </c>
      <c r="E71" s="73">
        <f>IFERROR(E69/E68/1000,)</f>
        <v>39.855738707146024</v>
      </c>
      <c r="F71" s="73">
        <f>IFERROR(F69/F68/1000,)</f>
        <v>36.537455217260487</v>
      </c>
      <c r="G71" s="73">
        <f>IFERROR(((E71/F71)-1)*100,IF(E71+F71&lt;&gt;0,100,0))</f>
        <v>9.081868099883339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2681</v>
      </c>
      <c r="C74" s="53">
        <v>2844</v>
      </c>
      <c r="D74" s="73">
        <f>IFERROR(((B74/C74)-1)*100,IF(B74+C74&lt;&gt;0,100,0))</f>
        <v>-5.7313642756680716</v>
      </c>
      <c r="E74" s="53">
        <v>65929</v>
      </c>
      <c r="F74" s="53">
        <v>71631</v>
      </c>
      <c r="G74" s="73">
        <f>IFERROR(((E74/F74)-1)*100,IF(E74+F74&lt;&gt;0,100,0))</f>
        <v>-7.9602406779187724</v>
      </c>
    </row>
    <row r="75" spans="1:7" s="15" customFormat="1" ht="12" x14ac:dyDescent="0.2">
      <c r="A75" s="66" t="s">
        <v>54</v>
      </c>
      <c r="B75" s="54">
        <v>619107713.14600003</v>
      </c>
      <c r="C75" s="53">
        <v>582765423.91400003</v>
      </c>
      <c r="D75" s="73">
        <f>IFERROR(((B75/C75)-1)*100,IF(B75+C75&lt;&gt;0,100,0))</f>
        <v>6.2361780127441202</v>
      </c>
      <c r="E75" s="53">
        <v>16074777902.129</v>
      </c>
      <c r="F75" s="53">
        <v>15398827319.011999</v>
      </c>
      <c r="G75" s="73">
        <f>IFERROR(((E75/F75)-1)*100,IF(E75+F75&lt;&gt;0,100,0))</f>
        <v>4.389623762339645</v>
      </c>
    </row>
    <row r="76" spans="1:7" s="15" customFormat="1" ht="12" x14ac:dyDescent="0.2">
      <c r="A76" s="66" t="s">
        <v>55</v>
      </c>
      <c r="B76" s="54">
        <v>563371409.17644</v>
      </c>
      <c r="C76" s="53">
        <v>525618155.48620999</v>
      </c>
      <c r="D76" s="73">
        <f>IFERROR(((B76/C76)-1)*100,IF(B76+C76&lt;&gt;0,100,0))</f>
        <v>7.1826388217711701</v>
      </c>
      <c r="E76" s="53">
        <v>14158153204.433201</v>
      </c>
      <c r="F76" s="53">
        <v>14124547759.965599</v>
      </c>
      <c r="G76" s="73">
        <f>IFERROR(((E76/F76)-1)*100,IF(E76+F76&lt;&gt;0,100,0))</f>
        <v>0.23792226865382293</v>
      </c>
    </row>
    <row r="77" spans="1:7" s="15" customFormat="1" ht="12" x14ac:dyDescent="0.2">
      <c r="A77" s="66" t="s">
        <v>93</v>
      </c>
      <c r="B77" s="73">
        <f>IFERROR(B75/B74/1000,)</f>
        <v>230.92417498918314</v>
      </c>
      <c r="C77" s="73">
        <f>IFERROR(C75/C74/1000,)</f>
        <v>204.91048660829819</v>
      </c>
      <c r="D77" s="73">
        <f>IFERROR(((B77/C77)-1)*100,IF(B77+C77&lt;&gt;0,100,0))</f>
        <v>12.695147433138487</v>
      </c>
      <c r="E77" s="73">
        <f>IFERROR(E75/E74/1000,)</f>
        <v>243.81953164963824</v>
      </c>
      <c r="F77" s="73">
        <f>IFERROR(F75/F74/1000,)</f>
        <v>214.97434517195066</v>
      </c>
      <c r="G77" s="73">
        <f>IFERROR(((E77/F77)-1)*100,IF(E77+F77&lt;&gt;0,100,0))</f>
        <v>13.417966899545753</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209</v>
      </c>
      <c r="C80" s="53">
        <v>129</v>
      </c>
      <c r="D80" s="73">
        <f>IFERROR(((B80/C80)-1)*100,IF(B80+C80&lt;&gt;0,100,0))</f>
        <v>62.015503875968989</v>
      </c>
      <c r="E80" s="53">
        <v>5403</v>
      </c>
      <c r="F80" s="53">
        <v>4985</v>
      </c>
      <c r="G80" s="73">
        <f>IFERROR(((E80/F80)-1)*100,IF(E80+F80&lt;&gt;0,100,0))</f>
        <v>8.3851554663991976</v>
      </c>
    </row>
    <row r="81" spans="1:7" s="15" customFormat="1" ht="12" x14ac:dyDescent="0.2">
      <c r="A81" s="66" t="s">
        <v>54</v>
      </c>
      <c r="B81" s="54">
        <v>35097805.854999997</v>
      </c>
      <c r="C81" s="53">
        <v>19952635.046999998</v>
      </c>
      <c r="D81" s="73">
        <f>IFERROR(((B81/C81)-1)*100,IF(B81+C81&lt;&gt;0,100,0))</f>
        <v>75.905617339886987</v>
      </c>
      <c r="E81" s="53">
        <v>595981653.13300002</v>
      </c>
      <c r="F81" s="53">
        <v>584686832.87300003</v>
      </c>
      <c r="G81" s="73">
        <f>IFERROR(((E81/F81)-1)*100,IF(E81+F81&lt;&gt;0,100,0))</f>
        <v>1.9317726387817258</v>
      </c>
    </row>
    <row r="82" spans="1:7" s="15" customFormat="1" ht="12" x14ac:dyDescent="0.2">
      <c r="A82" s="66" t="s">
        <v>55</v>
      </c>
      <c r="B82" s="54">
        <v>3797214.9673599899</v>
      </c>
      <c r="C82" s="53">
        <v>3111735.4483399699</v>
      </c>
      <c r="D82" s="73">
        <f>IFERROR(((B82/C82)-1)*100,IF(B82+C82&lt;&gt;0,100,0))</f>
        <v>22.028849508582283</v>
      </c>
      <c r="E82" s="53">
        <v>134853893.88728899</v>
      </c>
      <c r="F82" s="53">
        <v>153240128.40461701</v>
      </c>
      <c r="G82" s="73">
        <f>IFERROR(((E82/F82)-1)*100,IF(E82+F82&lt;&gt;0,100,0))</f>
        <v>-11.998315786306835</v>
      </c>
    </row>
    <row r="83" spans="1:7" x14ac:dyDescent="0.2">
      <c r="A83" s="66" t="s">
        <v>93</v>
      </c>
      <c r="B83" s="73">
        <f>IFERROR(B81/B80/1000,)</f>
        <v>167.93208543062198</v>
      </c>
      <c r="C83" s="73">
        <f>IFERROR(C81/C80/1000,)</f>
        <v>154.67158951162787</v>
      </c>
      <c r="D83" s="73">
        <f>IFERROR(((B83/C83)-1)*100,IF(B83+C83&lt;&gt;0,100,0))</f>
        <v>8.5733236212699673</v>
      </c>
      <c r="E83" s="73">
        <f>IFERROR(E81/E80/1000,)</f>
        <v>110.30569186248381</v>
      </c>
      <c r="F83" s="73">
        <f>IFERROR(F81/F80/1000,)</f>
        <v>117.2892342774323</v>
      </c>
      <c r="G83" s="73">
        <f>IFERROR(((E83/F83)-1)*100,IF(E83+F83&lt;&gt;0,100,0))</f>
        <v>-5.9541205618495514</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10423</v>
      </c>
      <c r="C86" s="51">
        <f>C68+C74+C80</f>
        <v>9301</v>
      </c>
      <c r="D86" s="73">
        <f>IFERROR(((B86/C86)-1)*100,IF(B86+C86&lt;&gt;0,100,0))</f>
        <v>12.063219008708748</v>
      </c>
      <c r="E86" s="51">
        <f>E68+E74+E80</f>
        <v>226761</v>
      </c>
      <c r="F86" s="51">
        <f>F68+F74+F80</f>
        <v>250771</v>
      </c>
      <c r="G86" s="73">
        <f>IFERROR(((E86/F86)-1)*100,IF(E86+F86&lt;&gt;0,100,0))</f>
        <v>-9.5744723273424768</v>
      </c>
    </row>
    <row r="87" spans="1:7" s="15" customFormat="1" ht="12" x14ac:dyDescent="0.2">
      <c r="A87" s="66" t="s">
        <v>54</v>
      </c>
      <c r="B87" s="51">
        <f t="shared" ref="B87:C87" si="1">B69+B75+B81</f>
        <v>933513693.37000012</v>
      </c>
      <c r="C87" s="51">
        <f t="shared" si="1"/>
        <v>829149129.48600006</v>
      </c>
      <c r="D87" s="73">
        <f>IFERROR(((B87/C87)-1)*100,IF(B87+C87&lt;&gt;0,100,0))</f>
        <v>12.586947290012462</v>
      </c>
      <c r="E87" s="51">
        <f t="shared" ref="E87:F87" si="2">E69+E75+E81</f>
        <v>22865497166.774998</v>
      </c>
      <c r="F87" s="51">
        <f t="shared" si="2"/>
        <v>22346694665.247002</v>
      </c>
      <c r="G87" s="73">
        <f>IFERROR(((E87/F87)-1)*100,IF(E87+F87&lt;&gt;0,100,0))</f>
        <v>2.3216073307468887</v>
      </c>
    </row>
    <row r="88" spans="1:7" s="15" customFormat="1" ht="12" x14ac:dyDescent="0.2">
      <c r="A88" s="66" t="s">
        <v>55</v>
      </c>
      <c r="B88" s="51">
        <f t="shared" ref="B88:C88" si="3">B70+B76+B82</f>
        <v>815829463.17212009</v>
      </c>
      <c r="C88" s="51">
        <f t="shared" si="3"/>
        <v>736630532.17941999</v>
      </c>
      <c r="D88" s="73">
        <f>IFERROR(((B88/C88)-1)*100,IF(B88+C88&lt;&gt;0,100,0))</f>
        <v>10.751513483751406</v>
      </c>
      <c r="E88" s="51">
        <f t="shared" ref="E88:F88" si="4">E70+E76+E82</f>
        <v>19807792464.192738</v>
      </c>
      <c r="F88" s="51">
        <f t="shared" si="4"/>
        <v>20051360204.682476</v>
      </c>
      <c r="G88" s="73">
        <f>IFERROR(((E88/F88)-1)*100,IF(E88+F88&lt;&gt;0,100,0))</f>
        <v>-1.2147192908781301</v>
      </c>
    </row>
    <row r="89" spans="1:7" x14ac:dyDescent="0.2">
      <c r="A89" s="66" t="s">
        <v>94</v>
      </c>
      <c r="B89" s="73">
        <f>IFERROR((B75/B87)*100,IF(B75+B87&lt;&gt;0,100,0))</f>
        <v>66.3201533671146</v>
      </c>
      <c r="C89" s="73">
        <f>IFERROR((C75/C87)*100,IF(C75+C87&lt;&gt;0,100,0))</f>
        <v>70.284753754160448</v>
      </c>
      <c r="D89" s="73">
        <f>IFERROR(((B89/C89)-1)*100,IF(B89+C89&lt;&gt;0,100,0))</f>
        <v>-5.6407686948909186</v>
      </c>
      <c r="E89" s="73">
        <f>IFERROR((E75/E87)*100,IF(E75+E87&lt;&gt;0,100,0))</f>
        <v>70.301458065327608</v>
      </c>
      <c r="F89" s="73">
        <f>IFERROR((F75/F87)*100,IF(F75+F87&lt;&gt;0,100,0))</f>
        <v>68.908747131001235</v>
      </c>
      <c r="G89" s="73">
        <f>IFERROR(((E89/F89)-1)*100,IF(E89+F89&lt;&gt;0,100,0))</f>
        <v>2.0210945523051249</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2024</v>
      </c>
      <c r="F94" s="103">
        <v>2023</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99578158.785999998</v>
      </c>
      <c r="C97" s="107">
        <v>125322881.94</v>
      </c>
      <c r="D97" s="52">
        <f>B97-C97</f>
        <v>-25744723.153999999</v>
      </c>
      <c r="E97" s="107">
        <v>2596029602.6399999</v>
      </c>
      <c r="F97" s="107">
        <v>3144469173.0700002</v>
      </c>
      <c r="G97" s="68">
        <f>E97-F97</f>
        <v>-548439570.43000031</v>
      </c>
    </row>
    <row r="98" spans="1:7" s="15" customFormat="1" ht="13.5" x14ac:dyDescent="0.2">
      <c r="A98" s="66" t="s">
        <v>88</v>
      </c>
      <c r="B98" s="53">
        <v>104369653.77500001</v>
      </c>
      <c r="C98" s="107">
        <v>119642089.436</v>
      </c>
      <c r="D98" s="52">
        <f>B98-C98</f>
        <v>-15272435.660999998</v>
      </c>
      <c r="E98" s="107">
        <v>2561936997.763</v>
      </c>
      <c r="F98" s="107">
        <v>3114827736.3340001</v>
      </c>
      <c r="G98" s="68">
        <f>E98-F98</f>
        <v>-552890738.5710001</v>
      </c>
    </row>
    <row r="99" spans="1:7" s="15" customFormat="1" ht="12" x14ac:dyDescent="0.2">
      <c r="A99" s="69" t="s">
        <v>16</v>
      </c>
      <c r="B99" s="52">
        <f>B97-B98</f>
        <v>-4791494.9890000075</v>
      </c>
      <c r="C99" s="52">
        <f>C97-C98</f>
        <v>5680792.5039999932</v>
      </c>
      <c r="D99" s="70"/>
      <c r="E99" s="52">
        <f>E97-E98</f>
        <v>34092604.876999855</v>
      </c>
      <c r="F99" s="70">
        <f>F97-F98</f>
        <v>29641436.736000061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992.64966940469401</v>
      </c>
      <c r="C111" s="108">
        <v>873.28443615432195</v>
      </c>
      <c r="D111" s="73">
        <f>IFERROR(((B111/C111)-1)*100,IF(B111+C111&lt;&gt;0,100,0))</f>
        <v>13.668540089414627</v>
      </c>
      <c r="E111" s="72"/>
      <c r="F111" s="109">
        <v>1003.1172226564501</v>
      </c>
      <c r="G111" s="109">
        <v>983.77534672883303</v>
      </c>
    </row>
    <row r="112" spans="1:7" s="15" customFormat="1" ht="12" x14ac:dyDescent="0.2">
      <c r="A112" s="66" t="s">
        <v>50</v>
      </c>
      <c r="B112" s="109">
        <v>977.84286174209797</v>
      </c>
      <c r="C112" s="108">
        <v>860.80107633801003</v>
      </c>
      <c r="D112" s="73">
        <f>IFERROR(((B112/C112)-1)*100,IF(B112+C112&lt;&gt;0,100,0))</f>
        <v>13.596844685882958</v>
      </c>
      <c r="E112" s="72"/>
      <c r="F112" s="109">
        <v>988.071142581196</v>
      </c>
      <c r="G112" s="109">
        <v>969.14185616128998</v>
      </c>
    </row>
    <row r="113" spans="1:7" s="15" customFormat="1" ht="12" x14ac:dyDescent="0.2">
      <c r="A113" s="66" t="s">
        <v>51</v>
      </c>
      <c r="B113" s="109">
        <v>1072.91498042582</v>
      </c>
      <c r="C113" s="108">
        <v>936.93818106435197</v>
      </c>
      <c r="D113" s="73">
        <f>IFERROR(((B113/C113)-1)*100,IF(B113+C113&lt;&gt;0,100,0))</f>
        <v>14.512889122204387</v>
      </c>
      <c r="E113" s="72"/>
      <c r="F113" s="109">
        <v>1085.25795209321</v>
      </c>
      <c r="G113" s="109">
        <v>1062.8162882307799</v>
      </c>
    </row>
    <row r="114" spans="1:7" s="25" customFormat="1" ht="12" x14ac:dyDescent="0.2">
      <c r="A114" s="69" t="s">
        <v>52</v>
      </c>
      <c r="B114" s="73"/>
      <c r="C114" s="72"/>
      <c r="D114" s="74"/>
      <c r="E114" s="72"/>
      <c r="F114" s="58"/>
      <c r="G114" s="58"/>
    </row>
    <row r="115" spans="1:7" s="15" customFormat="1" ht="12" x14ac:dyDescent="0.2">
      <c r="A115" s="66" t="s">
        <v>56</v>
      </c>
      <c r="B115" s="109">
        <v>738.95669062853005</v>
      </c>
      <c r="C115" s="108">
        <v>668.511757122228</v>
      </c>
      <c r="D115" s="73">
        <f>IFERROR(((B115/C115)-1)*100,IF(B115+C115&lt;&gt;0,100,0))</f>
        <v>10.537575854993108</v>
      </c>
      <c r="E115" s="72"/>
      <c r="F115" s="109">
        <v>739.83699427943304</v>
      </c>
      <c r="G115" s="109">
        <v>736.63884736831699</v>
      </c>
    </row>
    <row r="116" spans="1:7" s="15" customFormat="1" ht="12" x14ac:dyDescent="0.2">
      <c r="A116" s="66" t="s">
        <v>57</v>
      </c>
      <c r="B116" s="109">
        <v>975.91794628422201</v>
      </c>
      <c r="C116" s="108">
        <v>875.44056436530002</v>
      </c>
      <c r="D116" s="73">
        <f>IFERROR(((B116/C116)-1)*100,IF(B116+C116&lt;&gt;0,100,0))</f>
        <v>11.477350491722849</v>
      </c>
      <c r="E116" s="72"/>
      <c r="F116" s="109">
        <v>982.612427942625</v>
      </c>
      <c r="G116" s="109">
        <v>969.64379632714702</v>
      </c>
    </row>
    <row r="117" spans="1:7" s="15" customFormat="1" ht="12" x14ac:dyDescent="0.2">
      <c r="A117" s="66" t="s">
        <v>59</v>
      </c>
      <c r="B117" s="109">
        <v>1145.9978897282499</v>
      </c>
      <c r="C117" s="108">
        <v>999.26140264135302</v>
      </c>
      <c r="D117" s="73">
        <f>IFERROR(((B117/C117)-1)*100,IF(B117+C117&lt;&gt;0,100,0))</f>
        <v>14.684494637642121</v>
      </c>
      <c r="E117" s="72"/>
      <c r="F117" s="109">
        <v>1158.4756973189401</v>
      </c>
      <c r="G117" s="109">
        <v>1135.56823108497</v>
      </c>
    </row>
    <row r="118" spans="1:7" s="15" customFormat="1" ht="12" x14ac:dyDescent="0.2">
      <c r="A118" s="66" t="s">
        <v>58</v>
      </c>
      <c r="B118" s="109">
        <v>1053.6102876602099</v>
      </c>
      <c r="C118" s="108">
        <v>917.52805248204504</v>
      </c>
      <c r="D118" s="73">
        <f>IFERROR(((B118/C118)-1)*100,IF(B118+C118&lt;&gt;0,100,0))</f>
        <v>14.831397776890087</v>
      </c>
      <c r="E118" s="72"/>
      <c r="F118" s="109">
        <v>1070.2221426344499</v>
      </c>
      <c r="G118" s="109">
        <v>1040.6310624151699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2024</v>
      </c>
      <c r="F124" s="103">
        <v>2023</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6</v>
      </c>
      <c r="G126" s="73">
        <f>IFERROR(((E126/F126)-1)*100,IF(E126+F126&lt;&gt;0,100,0))</f>
        <v>-100</v>
      </c>
    </row>
    <row r="127" spans="1:7" s="15" customFormat="1" ht="12" x14ac:dyDescent="0.2">
      <c r="A127" s="66" t="s">
        <v>72</v>
      </c>
      <c r="B127" s="54">
        <v>263</v>
      </c>
      <c r="C127" s="53">
        <v>177</v>
      </c>
      <c r="D127" s="73">
        <f>IFERROR(((B127/C127)-1)*100,IF(B127+C127&lt;&gt;0,100,0))</f>
        <v>48.58757062146892</v>
      </c>
      <c r="E127" s="53">
        <v>8590</v>
      </c>
      <c r="F127" s="53">
        <v>7334</v>
      </c>
      <c r="G127" s="73">
        <f>IFERROR(((E127/F127)-1)*100,IF(E127+F127&lt;&gt;0,100,0))</f>
        <v>17.125715844014188</v>
      </c>
    </row>
    <row r="128" spans="1:7" s="15" customFormat="1" ht="12" x14ac:dyDescent="0.2">
      <c r="A128" s="66" t="s">
        <v>74</v>
      </c>
      <c r="B128" s="54">
        <v>7</v>
      </c>
      <c r="C128" s="53">
        <v>3</v>
      </c>
      <c r="D128" s="73">
        <f>IFERROR(((B128/C128)-1)*100,IF(B128+C128&lt;&gt;0,100,0))</f>
        <v>133.33333333333334</v>
      </c>
      <c r="E128" s="53">
        <v>174</v>
      </c>
      <c r="F128" s="53">
        <v>164</v>
      </c>
      <c r="G128" s="73">
        <f>IFERROR(((E128/F128)-1)*100,IF(E128+F128&lt;&gt;0,100,0))</f>
        <v>6.0975609756097615</v>
      </c>
    </row>
    <row r="129" spans="1:7" s="25" customFormat="1" ht="12" x14ac:dyDescent="0.2">
      <c r="A129" s="69" t="s">
        <v>34</v>
      </c>
      <c r="B129" s="70">
        <f>SUM(B126:B128)</f>
        <v>270</v>
      </c>
      <c r="C129" s="70">
        <f>SUM(C126:C128)</f>
        <v>180</v>
      </c>
      <c r="D129" s="73">
        <f>IFERROR(((B129/C129)-1)*100,IF(B129+C129&lt;&gt;0,100,0))</f>
        <v>50</v>
      </c>
      <c r="E129" s="70">
        <f>SUM(E126:E128)</f>
        <v>8764</v>
      </c>
      <c r="F129" s="70">
        <f>SUM(F126:F128)</f>
        <v>7504</v>
      </c>
      <c r="G129" s="73">
        <f>IFERROR(((E129/F129)-1)*100,IF(E129+F129&lt;&gt;0,100,0))</f>
        <v>16.791044776119413</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715</v>
      </c>
      <c r="F132" s="53">
        <v>620</v>
      </c>
      <c r="G132" s="73">
        <f>IFERROR(((E132/F132)-1)*100,IF(E132+F132&lt;&gt;0,100,0))</f>
        <v>15.322580645161299</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715</v>
      </c>
      <c r="F134" s="70">
        <f>SUM(F132:F133)</f>
        <v>620</v>
      </c>
      <c r="G134" s="73">
        <f>IFERROR(((E134/F134)-1)*100,IF(E134+F134&lt;&gt;0,100,0))</f>
        <v>15.322580645161299</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830</v>
      </c>
      <c r="G137" s="73">
        <f>IFERROR(((E137/F137)-1)*100,IF(E137+F137&lt;&gt;0,100,0))</f>
        <v>-100</v>
      </c>
    </row>
    <row r="138" spans="1:7" s="15" customFormat="1" ht="12" x14ac:dyDescent="0.2">
      <c r="A138" s="66" t="s">
        <v>72</v>
      </c>
      <c r="B138" s="54">
        <v>196917</v>
      </c>
      <c r="C138" s="53">
        <v>61566</v>
      </c>
      <c r="D138" s="73">
        <f>IFERROR(((B138/C138)-1)*100,IF(B138+C138&lt;&gt;0,100,0))</f>
        <v>219.84699347042201</v>
      </c>
      <c r="E138" s="53">
        <v>7971919</v>
      </c>
      <c r="F138" s="53">
        <v>7075192</v>
      </c>
      <c r="G138" s="73">
        <f>IFERROR(((E138/F138)-1)*100,IF(E138+F138&lt;&gt;0,100,0))</f>
        <v>12.674242621260312</v>
      </c>
    </row>
    <row r="139" spans="1:7" s="15" customFormat="1" ht="12" x14ac:dyDescent="0.2">
      <c r="A139" s="66" t="s">
        <v>74</v>
      </c>
      <c r="B139" s="54">
        <v>44</v>
      </c>
      <c r="C139" s="53">
        <v>23</v>
      </c>
      <c r="D139" s="73">
        <f>IFERROR(((B139/C139)-1)*100,IF(B139+C139&lt;&gt;0,100,0))</f>
        <v>91.304347826086968</v>
      </c>
      <c r="E139" s="53">
        <v>6456</v>
      </c>
      <c r="F139" s="53">
        <v>7714</v>
      </c>
      <c r="G139" s="73">
        <f>IFERROR(((E139/F139)-1)*100,IF(E139+F139&lt;&gt;0,100,0))</f>
        <v>-16.308011407829916</v>
      </c>
    </row>
    <row r="140" spans="1:7" s="15" customFormat="1" ht="12" x14ac:dyDescent="0.2">
      <c r="A140" s="69" t="s">
        <v>34</v>
      </c>
      <c r="B140" s="70">
        <f>SUM(B137:B139)</f>
        <v>196961</v>
      </c>
      <c r="C140" s="70">
        <f>SUM(C137:C139)</f>
        <v>61589</v>
      </c>
      <c r="D140" s="73">
        <f>IFERROR(((B140/C140)-1)*100,IF(B140+C140&lt;&gt;0,100,0))</f>
        <v>219.7989900793973</v>
      </c>
      <c r="E140" s="70">
        <f>SUM(E137:E139)</f>
        <v>7978375</v>
      </c>
      <c r="F140" s="70">
        <f>SUM(F137:F139)</f>
        <v>7083736</v>
      </c>
      <c r="G140" s="73">
        <f>IFERROR(((E140/F140)-1)*100,IF(E140+F140&lt;&gt;0,100,0))</f>
        <v>12.629479698283497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553227</v>
      </c>
      <c r="F143" s="53">
        <v>323210</v>
      </c>
      <c r="G143" s="73">
        <f>IFERROR(((E143/F143)-1)*100,)</f>
        <v>71.166424306178655</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553227</v>
      </c>
      <c r="F145" s="70">
        <f>SUM(F143:F144)</f>
        <v>323210</v>
      </c>
      <c r="G145" s="73">
        <f>IFERROR(((E145/F145)-1)*100,)</f>
        <v>71.166424306178655</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19078.7575</v>
      </c>
      <c r="G148" s="73">
        <f>IFERROR(((E148/F148)-1)*100,IF(E148+F148&lt;&gt;0,100,0))</f>
        <v>-100</v>
      </c>
    </row>
    <row r="149" spans="1:7" x14ac:dyDescent="0.2">
      <c r="A149" s="66" t="s">
        <v>72</v>
      </c>
      <c r="B149" s="54">
        <v>16538709.94311</v>
      </c>
      <c r="C149" s="53">
        <v>5738898.7534299996</v>
      </c>
      <c r="D149" s="73">
        <f>IFERROR(((B149/C149)-1)*100,IF(B149+C149&lt;&gt;0,100,0))</f>
        <v>188.18612513812369</v>
      </c>
      <c r="E149" s="53">
        <v>679027116.17065001</v>
      </c>
      <c r="F149" s="53">
        <v>618493043.42048001</v>
      </c>
      <c r="G149" s="73">
        <f>IFERROR(((E149/F149)-1)*100,IF(E149+F149&lt;&gt;0,100,0))</f>
        <v>9.7873490080657497</v>
      </c>
    </row>
    <row r="150" spans="1:7" x14ac:dyDescent="0.2">
      <c r="A150" s="66" t="s">
        <v>74</v>
      </c>
      <c r="B150" s="54">
        <v>407763.72</v>
      </c>
      <c r="C150" s="53">
        <v>90967.76</v>
      </c>
      <c r="D150" s="73">
        <f>IFERROR(((B150/C150)-1)*100,IF(B150+C150&lt;&gt;0,100,0))</f>
        <v>348.25080885799542</v>
      </c>
      <c r="E150" s="53">
        <v>46037700.969999999</v>
      </c>
      <c r="F150" s="53">
        <v>49658789.850000001</v>
      </c>
      <c r="G150" s="73">
        <f>IFERROR(((E150/F150)-1)*100,IF(E150+F150&lt;&gt;0,100,0))</f>
        <v>-7.2919394349679312</v>
      </c>
    </row>
    <row r="151" spans="1:7" s="15" customFormat="1" ht="12" x14ac:dyDescent="0.2">
      <c r="A151" s="69" t="s">
        <v>34</v>
      </c>
      <c r="B151" s="70">
        <f>SUM(B148:B150)</f>
        <v>16946473.663109999</v>
      </c>
      <c r="C151" s="70">
        <f>SUM(C148:C150)</f>
        <v>5829866.5134299994</v>
      </c>
      <c r="D151" s="73">
        <f>IFERROR(((B151/C151)-1)*100,IF(B151+C151&lt;&gt;0,100,0))</f>
        <v>190.6837339083352</v>
      </c>
      <c r="E151" s="70">
        <f>SUM(E148:E150)</f>
        <v>725064817.14065003</v>
      </c>
      <c r="F151" s="70">
        <f>SUM(F148:F150)</f>
        <v>668170912.02798009</v>
      </c>
      <c r="G151" s="73">
        <f>IFERROR(((E151/F151)-1)*100,IF(E151+F151&lt;&gt;0,100,0))</f>
        <v>8.514873079402685</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631888.80700000003</v>
      </c>
      <c r="F154" s="53">
        <v>492852.06891999999</v>
      </c>
      <c r="G154" s="73">
        <f>IFERROR(((E154/F154)-1)*100,IF(E154+F154&lt;&gt;0,100,0))</f>
        <v>28.21064308092993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631888.80700000003</v>
      </c>
      <c r="F156" s="70">
        <f>SUM(F154:F155)</f>
        <v>492852.06891999999</v>
      </c>
      <c r="G156" s="73">
        <f>IFERROR(((E156/F156)-1)*100,IF(E156+F156&lt;&gt;0,100,0))</f>
        <v>28.21064308092993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1528703</v>
      </c>
      <c r="C160" s="53">
        <v>1338828</v>
      </c>
      <c r="D160" s="73">
        <f>IFERROR(((B160/C160)-1)*100,IF(B160+C160&lt;&gt;0,100,0))</f>
        <v>14.182180235250531</v>
      </c>
      <c r="E160" s="65"/>
      <c r="F160" s="65"/>
      <c r="G160" s="52"/>
    </row>
    <row r="161" spans="1:7" s="15" customFormat="1" ht="12" x14ac:dyDescent="0.2">
      <c r="A161" s="66" t="s">
        <v>74</v>
      </c>
      <c r="B161" s="54">
        <v>1459</v>
      </c>
      <c r="C161" s="53">
        <v>1435</v>
      </c>
      <c r="D161" s="73">
        <f>IFERROR(((B161/C161)-1)*100,IF(B161+C161&lt;&gt;0,100,0))</f>
        <v>1.672473867595814</v>
      </c>
      <c r="E161" s="65"/>
      <c r="F161" s="65"/>
      <c r="G161" s="52"/>
    </row>
    <row r="162" spans="1:7" s="25" customFormat="1" ht="12" x14ac:dyDescent="0.2">
      <c r="A162" s="69" t="s">
        <v>34</v>
      </c>
      <c r="B162" s="70">
        <f>SUM(B159:B161)</f>
        <v>1530162</v>
      </c>
      <c r="C162" s="70">
        <f>SUM(C159:C161)</f>
        <v>1340263</v>
      </c>
      <c r="D162" s="73">
        <f>IFERROR(((B162/C162)-1)*100,IF(B162+C162&lt;&gt;0,100,0))</f>
        <v>14.168786275529509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198537</v>
      </c>
      <c r="C165" s="53">
        <v>184947</v>
      </c>
      <c r="D165" s="73">
        <f>IFERROR(((B165/C165)-1)*100,IF(B165+C165&lt;&gt;0,100,0))</f>
        <v>7.3480510632775831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198537</v>
      </c>
      <c r="C167" s="70">
        <f>SUM(C165:C166)</f>
        <v>184947</v>
      </c>
      <c r="D167" s="73">
        <f>IFERROR(((B167/C167)-1)*100,IF(B167+C167&lt;&gt;0,100,0))</f>
        <v>7.3480510632775831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2024</v>
      </c>
      <c r="F173" s="103">
        <v>2023</v>
      </c>
      <c r="G173" s="26" t="s">
        <v>7</v>
      </c>
    </row>
    <row r="174" spans="1:7" x14ac:dyDescent="0.2">
      <c r="A174" s="69" t="s">
        <v>33</v>
      </c>
      <c r="B174" s="73"/>
      <c r="C174" s="73"/>
      <c r="D174" s="78"/>
      <c r="E174" s="79"/>
      <c r="F174" s="79"/>
      <c r="G174" s="80"/>
    </row>
    <row r="175" spans="1:7" x14ac:dyDescent="0.2">
      <c r="A175" s="66" t="s">
        <v>31</v>
      </c>
      <c r="B175" s="87">
        <v>32716</v>
      </c>
      <c r="C175" s="88">
        <v>37838</v>
      </c>
      <c r="D175" s="73">
        <f>IFERROR(((B175/C175)-1)*100,IF(B175+C175&lt;&gt;0,100,0))</f>
        <v>-13.536656271473124</v>
      </c>
      <c r="E175" s="88">
        <v>813072</v>
      </c>
      <c r="F175" s="88">
        <v>648988</v>
      </c>
      <c r="G175" s="73">
        <f>IFERROR(((E175/F175)-1)*100,IF(E175+F175&lt;&gt;0,100,0))</f>
        <v>25.283056081160215</v>
      </c>
    </row>
    <row r="176" spans="1:7" x14ac:dyDescent="0.2">
      <c r="A176" s="66" t="s">
        <v>32</v>
      </c>
      <c r="B176" s="87">
        <v>217720</v>
      </c>
      <c r="C176" s="88">
        <v>237532</v>
      </c>
      <c r="D176" s="73">
        <f t="shared" ref="D176:D178" si="5">IFERROR(((B176/C176)-1)*100,IF(B176+C176&lt;&gt;0,100,0))</f>
        <v>-8.3407709277065862</v>
      </c>
      <c r="E176" s="88">
        <v>3726372</v>
      </c>
      <c r="F176" s="88">
        <v>3495596</v>
      </c>
      <c r="G176" s="73">
        <f>IFERROR(((E176/F176)-1)*100,IF(E176+F176&lt;&gt;0,100,0))</f>
        <v>6.6019070853725603</v>
      </c>
    </row>
    <row r="177" spans="1:7" x14ac:dyDescent="0.2">
      <c r="A177" s="66" t="s">
        <v>91</v>
      </c>
      <c r="B177" s="87">
        <v>92252909.978393003</v>
      </c>
      <c r="C177" s="88">
        <v>93110521.02764</v>
      </c>
      <c r="D177" s="73">
        <f t="shared" si="5"/>
        <v>-0.92106782325105385</v>
      </c>
      <c r="E177" s="88">
        <v>1585862856.1630599</v>
      </c>
      <c r="F177" s="88">
        <v>1408823677.6956301</v>
      </c>
      <c r="G177" s="73">
        <f>IFERROR(((E177/F177)-1)*100,IF(E177+F177&lt;&gt;0,100,0))</f>
        <v>12.566453933895216</v>
      </c>
    </row>
    <row r="178" spans="1:7" x14ac:dyDescent="0.2">
      <c r="A178" s="66" t="s">
        <v>92</v>
      </c>
      <c r="B178" s="87">
        <v>222560</v>
      </c>
      <c r="C178" s="88">
        <v>245300</v>
      </c>
      <c r="D178" s="73">
        <f t="shared" si="5"/>
        <v>-9.2702812882185075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426</v>
      </c>
      <c r="C181" s="88">
        <v>492</v>
      </c>
      <c r="D181" s="73">
        <f t="shared" ref="D181:D184" si="6">IFERROR(((B181/C181)-1)*100,IF(B181+C181&lt;&gt;0,100,0))</f>
        <v>-13.414634146341465</v>
      </c>
      <c r="E181" s="88">
        <v>24688</v>
      </c>
      <c r="F181" s="88">
        <v>15680</v>
      </c>
      <c r="G181" s="73">
        <f t="shared" ref="G181" si="7">IFERROR(((E181/F181)-1)*100,IF(E181+F181&lt;&gt;0,100,0))</f>
        <v>57.448979591836725</v>
      </c>
    </row>
    <row r="182" spans="1:7" x14ac:dyDescent="0.2">
      <c r="A182" s="66" t="s">
        <v>32</v>
      </c>
      <c r="B182" s="87">
        <v>4130</v>
      </c>
      <c r="C182" s="88">
        <v>3908</v>
      </c>
      <c r="D182" s="73">
        <f t="shared" si="6"/>
        <v>5.6806550665301936</v>
      </c>
      <c r="E182" s="88">
        <v>268188</v>
      </c>
      <c r="F182" s="88">
        <v>170764</v>
      </c>
      <c r="G182" s="73">
        <f t="shared" ref="G182" si="8">IFERROR(((E182/F182)-1)*100,IF(E182+F182&lt;&gt;0,100,0))</f>
        <v>57.05183762385515</v>
      </c>
    </row>
    <row r="183" spans="1:7" x14ac:dyDescent="0.2">
      <c r="A183" s="66" t="s">
        <v>91</v>
      </c>
      <c r="B183" s="87">
        <v>62976.63624</v>
      </c>
      <c r="C183" s="88">
        <v>61309.842799999999</v>
      </c>
      <c r="D183" s="73">
        <f t="shared" si="6"/>
        <v>2.7186392329161313</v>
      </c>
      <c r="E183" s="88">
        <v>5653806.7353600003</v>
      </c>
      <c r="F183" s="88">
        <v>2075194.3192</v>
      </c>
      <c r="G183" s="73">
        <f t="shared" ref="G183" si="9">IFERROR(((E183/F183)-1)*100,IF(E183+F183&lt;&gt;0,100,0))</f>
        <v>172.44709967881838</v>
      </c>
    </row>
    <row r="184" spans="1:7" x14ac:dyDescent="0.2">
      <c r="A184" s="66" t="s">
        <v>92</v>
      </c>
      <c r="B184" s="87">
        <v>48792</v>
      </c>
      <c r="C184" s="88">
        <v>37948</v>
      </c>
      <c r="D184" s="73">
        <f t="shared" si="6"/>
        <v>28.575946031411405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2024-07-01T11:13:33Z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