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C90224C-4C93-4DBC-8EB0-54DDAC0C9C30}" xr6:coauthVersionLast="47" xr6:coauthVersionMax="47" xr10:uidLastSave="{00000000-0000-0000-0000-000000000000}"/>
  <bookViews>
    <workbookView xWindow="1125" yWindow="112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<sst xmlns="http://schemas.openxmlformats.org/spreadsheetml/2006/main" count="265" uniqueCount="100">
  <si>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</si>
  <si>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</si>
  <si>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</si>
  <si>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</si>
  <si>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</si>
  <si>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</si>
  <si>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</si>
  <si>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</si>
  <si>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</si>
  <si>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</si>
  <si>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</si>
  <si>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</si>
  <si>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</si>
  <si>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</si>
  <si>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</si>
  <si>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</si>
  <si>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</si>
  <si>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</si>
  <si>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</si>
  <si>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</si>
  <si>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</si>
  <si>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</si>
  <si>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</si>
  <si>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</si>
  <si>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</si>
  <si>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</si>
  <si>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</si>
  <si>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</si>
  <si>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</si>
  <si>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</si>
  <si>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</si>
  <si>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</si>
  <si>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</si>
  <si>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</si>
  <si>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</si>
  <si>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</si>
  <si>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</si>
  <si>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</si>
  <si>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</si>
  <si>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</si>
  <si>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</si>
  <si>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</si>
  <si>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</si>
  <si>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</si>
  <si>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</si>
  <si>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</si>
  <si>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</si>
  <si>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</si>
  <si>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</si>
  <si>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</si>
  <si>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</si>
  <si>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</si>
  <si>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</si>
  <si>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</si>
  <si>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</si>
  <si>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</si>
  <si>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</si>
  <si>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</si>
  <si>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</si>
  <si>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</si>
  <si>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</si>
  <si>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</si>
  <si>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</si>
  <si>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</si>
  <si>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</si>
  <si>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</si>
  <si>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</si>
  <si>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</si>
  <si>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</si>
  <si>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</si>
  <si>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</si>
  <si>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</si>
  <si>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</si>
  <si>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</si>
  <si>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</si>
  <si>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</si>
  <si>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</si>
  <si>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</si>
  <si>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</si>
  <si>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</si>
  <si>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</si>
  <si>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</si>
  <si>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</si>
  <si>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</si>
  <si>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</si>
  <si>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</si>
  <si>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</si>
  <si>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</si>
  <si>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</si>
  <si>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</si>
  <si>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</si>
  <si>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</si>
  <si>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</si>
  <si>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</si>
  <si>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</si>
  <si>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</si>
  <si>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</si>
  <si>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5 July 2024</t>
  </si>
  <si>
    <t>05.07.2024</t>
  </si>
  <si>
    <t>07.07.2023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</si>
</sst>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1827195</v>
      </c>
      <c r="C11" s="54">
        <v>1253537</v>
      </c>
      <c r="D11" s="73">
        <f>IFERROR(((B11/C11)-1)*100,IF(B11+C11&lt;&gt;0,100,0))</f>
        <v>45.763148594736336</v>
      </c>
      <c r="E11" s="54">
        <v>45919187</v>
      </c>
      <c r="F11" s="54">
        <v>40822707</v>
      </c>
      <c r="G11" s="73">
        <f>IFERROR(((E11/F11)-1)*100,IF(E11+F11&lt;&gt;0,100,0))</f>
        <v>12.484424416048645</v>
      </c>
    </row>
    <row r="12" spans="1:7" s="15" customFormat="1" ht="12" x14ac:dyDescent="0.2">
      <c r="A12" s="51" t="s">
        <v>9</v>
      </c>
      <c r="B12" s="54">
        <v>1632552.18</v>
      </c>
      <c r="C12" s="54">
        <v>1042168.93</v>
      </c>
      <c r="D12" s="73">
        <f>IFERROR(((B12/C12)-1)*100,IF(B12+C12&lt;&gt;0,100,0))</f>
        <v>56.649477162977767</v>
      </c>
      <c r="E12" s="54">
        <v>38807266.083999999</v>
      </c>
      <c r="F12" s="54">
        <v>40916657.813000001</v>
      </c>
      <c r="G12" s="73">
        <f>IFERROR(((E12/F12)-1)*100,IF(E12+F12&lt;&gt;0,100,0))</f>
        <v>-5.1553373167487981</v>
      </c>
    </row>
    <row r="13" spans="1:7" s="15" customFormat="1" ht="12" x14ac:dyDescent="0.2">
      <c r="A13" s="51" t="s">
        <v>10</v>
      </c>
      <c r="B13" s="54">
        <v>102425727.69488101</v>
      </c>
      <c r="C13" s="54">
        <v>72240896.878306001</v>
      </c>
      <c r="D13" s="73">
        <f>IFERROR(((B13/C13)-1)*100,IF(B13+C13&lt;&gt;0,100,0))</f>
        <v>41.783577060820697</v>
      </c>
      <c r="E13" s="54">
        <v>2671536856.0311198</v>
      </c>
      <c r="F13" s="54">
        <v>2986457377.2786298</v>
      </c>
      <c r="G13" s="73">
        <f>IFERROR(((E13/F13)-1)*100,IF(E13+F13&lt;&gt;0,100,0))</f>
        <v>-10.544952814109044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415</v>
      </c>
      <c r="C16" s="54">
        <v>232</v>
      </c>
      <c r="D16" s="73">
        <f>IFERROR(((B16/C16)-1)*100,IF(B16+C16&lt;&gt;0,100,0))</f>
        <v>78.879310344827587</v>
      </c>
      <c r="E16" s="54">
        <v>11492</v>
      </c>
      <c r="F16" s="54">
        <v>10105</v>
      </c>
      <c r="G16" s="73">
        <f>IFERROR(((E16/F16)-1)*100,IF(E16+F16&lt;&gt;0,100,0))</f>
        <v>13.725878278080161</v>
      </c>
    </row>
    <row r="17" spans="1:7" s="15" customFormat="1" ht="12" x14ac:dyDescent="0.2">
      <c r="A17" s="51" t="s">
        <v>9</v>
      </c>
      <c r="B17" s="54">
        <v>192294.37100000001</v>
      </c>
      <c r="C17" s="54">
        <v>126698.988</v>
      </c>
      <c r="D17" s="73">
        <f>IFERROR(((B17/C17)-1)*100,IF(B17+C17&lt;&gt;0,100,0))</f>
        <v>51.772617947035229</v>
      </c>
      <c r="E17" s="54">
        <v>6303401.466</v>
      </c>
      <c r="F17" s="54">
        <v>4558715.5789999999</v>
      </c>
      <c r="G17" s="73">
        <f>IFERROR(((E17/F17)-1)*100,IF(E17+F17&lt;&gt;0,100,0))</f>
        <v>38.271435380548894</v>
      </c>
    </row>
    <row r="18" spans="1:7" s="15" customFormat="1" ht="12" x14ac:dyDescent="0.2">
      <c r="A18" s="51" t="s">
        <v>10</v>
      </c>
      <c r="B18" s="54">
        <v>11461611.854476901</v>
      </c>
      <c r="C18" s="54">
        <v>5837912.5871910602</v>
      </c>
      <c r="D18" s="73">
        <f>IFERROR(((B18/C18)-1)*100,IF(B18+C18&lt;&gt;0,100,0))</f>
        <v>96.330652151674485</v>
      </c>
      <c r="E18" s="54">
        <v>297968672.45582801</v>
      </c>
      <c r="F18" s="54">
        <v>258659902.418699</v>
      </c>
      <c r="G18" s="73">
        <f>IFERROR(((E18/F18)-1)*100,IF(E18+F18&lt;&gt;0,100,0))</f>
        <v>15.197086857899977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13588647.49375</v>
      </c>
      <c r="C24" s="53">
        <v>11046334.38697</v>
      </c>
      <c r="D24" s="52">
        <f>B24-C24</f>
        <v>2542313.10678</v>
      </c>
      <c r="E24" s="54">
        <v>386797394.59108001</v>
      </c>
      <c r="F24" s="54">
        <v>415593010.54462999</v>
      </c>
      <c r="G24" s="52">
        <f>E24-F24</f>
        <v>-28795615.953549981</v>
      </c>
    </row>
    <row r="25" spans="1:7" s="15" customFormat="1" ht="12" x14ac:dyDescent="0.2">
      <c r="A25" s="55" t="s">
        <v>15</v>
      </c>
      <c r="B25" s="53">
        <v>13785717.679749999</v>
      </c>
      <c r="C25" s="53">
        <v>11198111.597100001</v>
      </c>
      <c r="D25" s="52">
        <f>B25-C25</f>
        <v>2587606.0826499984</v>
      </c>
      <c r="E25" s="54">
        <v>467665054.39385998</v>
      </c>
      <c r="F25" s="54">
        <v>472331164.82787001</v>
      </c>
      <c r="G25" s="52">
        <f>E25-F25</f>
        <v>-4666110.4340100288</v>
      </c>
    </row>
    <row r="26" spans="1:7" s="25" customFormat="1" ht="12" x14ac:dyDescent="0.2">
      <c r="A26" s="56" t="s">
        <v>16</v>
      </c>
      <c r="B26" s="57">
        <f>B24-B25</f>
        <v>-197070.18599999882</v>
      </c>
      <c r="C26" s="57">
        <f>C24-C25</f>
        <v>-151777.21013000049</v>
      </c>
      <c r="D26" s="57"/>
      <c r="E26" s="57">
        <f>E24-E25</f>
        <v>-80867659.802779973</v>
      </c>
      <c r="F26" s="57">
        <f>F24-F25</f>
        <v>-56738154.28324002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80797.376571650006</v>
      </c>
      <c r="C33" s="104">
        <v>74823.015585179994</v>
      </c>
      <c r="D33" s="73">
        <f t="shared" ref="D33:D42" si="0">IFERROR(((B33/C33)-1)*100,IF(B33+C33&lt;&gt;0,100,0))</f>
        <v>7.9846567793952161</v>
      </c>
      <c r="E33" s="51"/>
      <c r="F33" s="104">
        <v>81456.39</v>
      </c>
      <c r="G33" s="104">
        <v>79043.649999999994</v>
      </c>
    </row>
    <row r="34" spans="1:7" s="15" customFormat="1" ht="12" x14ac:dyDescent="0.2">
      <c r="A34" s="51" t="s">
        <v>23</v>
      </c>
      <c r="B34" s="104">
        <v>84902.065810269996</v>
      </c>
      <c r="C34" s="104">
        <v>73904.751416180006</v>
      </c>
      <c r="D34" s="73">
        <f t="shared" si="0"/>
        <v>14.880388856408967</v>
      </c>
      <c r="E34" s="51"/>
      <c r="F34" s="104">
        <v>85436.74</v>
      </c>
      <c r="G34" s="104">
        <v>82786.92</v>
      </c>
    </row>
    <row r="35" spans="1:7" s="15" customFormat="1" ht="12" x14ac:dyDescent="0.2">
      <c r="A35" s="51" t="s">
        <v>24</v>
      </c>
      <c r="B35" s="104">
        <v>80606.554147799994</v>
      </c>
      <c r="C35" s="104">
        <v>67620.882839440004</v>
      </c>
      <c r="D35" s="73">
        <f t="shared" si="0"/>
        <v>19.203640596046867</v>
      </c>
      <c r="E35" s="51"/>
      <c r="F35" s="104">
        <v>81171.070000000007</v>
      </c>
      <c r="G35" s="104">
        <v>77372.25</v>
      </c>
    </row>
    <row r="36" spans="1:7" s="15" customFormat="1" ht="12" x14ac:dyDescent="0.2">
      <c r="A36" s="51" t="s">
        <v>25</v>
      </c>
      <c r="B36" s="104">
        <v>73729.267278800005</v>
      </c>
      <c r="C36" s="104">
        <v>69509.980311649997</v>
      </c>
      <c r="D36" s="73">
        <f t="shared" si="0"/>
        <v>6.0700448313072641</v>
      </c>
      <c r="E36" s="51"/>
      <c r="F36" s="104">
        <v>74342.600000000006</v>
      </c>
      <c r="G36" s="104">
        <v>72117.679999999993</v>
      </c>
    </row>
    <row r="37" spans="1:7" s="15" customFormat="1" ht="12" x14ac:dyDescent="0.2">
      <c r="A37" s="51" t="s">
        <v>79</v>
      </c>
      <c r="B37" s="104">
        <v>61946.909144149999</v>
      </c>
      <c r="C37" s="104">
        <v>61033.226072099998</v>
      </c>
      <c r="D37" s="73">
        <f t="shared" si="0"/>
        <v>1.4970256872390175</v>
      </c>
      <c r="E37" s="51"/>
      <c r="F37" s="104">
        <v>62354.720000000001</v>
      </c>
      <c r="G37" s="104">
        <v>58117.65</v>
      </c>
    </row>
    <row r="38" spans="1:7" s="15" customFormat="1" ht="12" x14ac:dyDescent="0.2">
      <c r="A38" s="51" t="s">
        <v>26</v>
      </c>
      <c r="B38" s="104">
        <v>107957.88106888</v>
      </c>
      <c r="C38" s="104">
        <v>103543.83925493</v>
      </c>
      <c r="D38" s="73">
        <f t="shared" si="0"/>
        <v>4.2629690435588508</v>
      </c>
      <c r="E38" s="51"/>
      <c r="F38" s="104">
        <v>109456.51</v>
      </c>
      <c r="G38" s="104">
        <v>106978.28</v>
      </c>
    </row>
    <row r="39" spans="1:7" s="15" customFormat="1" ht="12" x14ac:dyDescent="0.2">
      <c r="A39" s="51" t="s">
        <v>27</v>
      </c>
      <c r="B39" s="104">
        <v>18947.06670118</v>
      </c>
      <c r="C39" s="104">
        <v>16063.757488130001</v>
      </c>
      <c r="D39" s="73">
        <f t="shared" si="0"/>
        <v>17.949158004785403</v>
      </c>
      <c r="E39" s="51"/>
      <c r="F39" s="104">
        <v>19500.84</v>
      </c>
      <c r="G39" s="104">
        <v>18749.21</v>
      </c>
    </row>
    <row r="40" spans="1:7" s="15" customFormat="1" ht="12" x14ac:dyDescent="0.2">
      <c r="A40" s="51" t="s">
        <v>28</v>
      </c>
      <c r="B40" s="104">
        <v>110000.91307869001</v>
      </c>
      <c r="C40" s="104">
        <v>101296.99282362001</v>
      </c>
      <c r="D40" s="73">
        <f t="shared" si="0"/>
        <v>8.5924764521148269</v>
      </c>
      <c r="E40" s="51"/>
      <c r="F40" s="104">
        <v>111827.54</v>
      </c>
      <c r="G40" s="104">
        <v>108997.67</v>
      </c>
    </row>
    <row r="41" spans="1:7" s="15" customFormat="1" ht="12" x14ac:dyDescent="0.2">
      <c r="A41" s="51" t="s">
        <v>29</v>
      </c>
      <c r="B41" s="59"/>
      <c r="C41" s="59"/>
      <c r="D41" s="73">
        <f t="shared" si="0"/>
        <v>0</v>
      </c>
      <c r="E41" s="51"/>
      <c r="F41" s="59"/>
      <c r="G41" s="59"/>
    </row>
    <row r="42" spans="1:7" s="15" customFormat="1" ht="12" x14ac:dyDescent="0.2">
      <c r="A42" s="51" t="s">
        <v>78</v>
      </c>
      <c r="B42" s="104">
        <v>662.29696996999996</v>
      </c>
      <c r="C42" s="104">
        <v>822.74887675000002</v>
      </c>
      <c r="D42" s="73">
        <f t="shared" si="0"/>
        <v>-19.5019296062503</v>
      </c>
      <c r="E42" s="51"/>
      <c r="F42" s="104">
        <v>664.27</v>
      </c>
      <c r="G42" s="104">
        <v>651.67999999999995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19080.2626452269</v>
      </c>
      <c r="D48" s="59"/>
      <c r="E48" s="105">
        <v>21364.037480798601</v>
      </c>
      <c r="F48" s="59"/>
      <c r="G48" s="73">
        <f>IFERROR(((C48/E48)-1)*100,IF(C48+E48&lt;&gt;0,100,0))</f>
        <v>-10.689809160016194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3237</v>
      </c>
      <c r="D54" s="62"/>
      <c r="E54" s="106">
        <v>1278763</v>
      </c>
      <c r="F54" s="106">
        <v>136639546.97999999</v>
      </c>
      <c r="G54" s="106">
        <v>8995306.7039999999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5851</v>
      </c>
      <c r="C68" s="53">
        <v>5433</v>
      </c>
      <c r="D68" s="73">
        <f>IFERROR(((B68/C68)-1)*100,IF(B68+C68&lt;&gt;0,100,0))</f>
        <v>7.6937235413215621</v>
      </c>
      <c r="E68" s="53">
        <v>161365</v>
      </c>
      <c r="F68" s="53">
        <v>179588</v>
      </c>
      <c r="G68" s="73">
        <f>IFERROR(((E68/F68)-1)*100,IF(E68+F68&lt;&gt;0,100,0))</f>
        <v>-10.14711450653718</v>
      </c>
    </row>
    <row r="69" spans="1:7" s="15" customFormat="1" ht="12" x14ac:dyDescent="0.2">
      <c r="A69" s="66" t="s">
        <v>54</v>
      </c>
      <c r="B69" s="54">
        <v>173189187.634</v>
      </c>
      <c r="C69" s="53">
        <v>192575318.961</v>
      </c>
      <c r="D69" s="73">
        <f>IFERROR(((B69/C69)-1)*100,IF(B69+C69&lt;&gt;0,100,0))</f>
        <v>-10.066778770817475</v>
      </c>
      <c r="E69" s="53">
        <v>6371277711.9639997</v>
      </c>
      <c r="F69" s="53">
        <v>6555755832.323</v>
      </c>
      <c r="G69" s="73">
        <f>IFERROR(((E69/F69)-1)*100,IF(E69+F69&lt;&gt;0,100,0))</f>
        <v>-2.8139870531699085</v>
      </c>
    </row>
    <row r="70" spans="1:7" s="15" customFormat="1" ht="12" x14ac:dyDescent="0.2">
      <c r="A70" s="66" t="s">
        <v>55</v>
      </c>
      <c r="B70" s="54">
        <v>157505370.62424001</v>
      </c>
      <c r="C70" s="53">
        <v>170950680.53196001</v>
      </c>
      <c r="D70" s="73">
        <f>IFERROR(((B70/C70)-1)*100,IF(B70+C70&lt;&gt;0,100,0))</f>
        <v>-7.8650227456721566</v>
      </c>
      <c r="E70" s="53">
        <v>5675250176.2503595</v>
      </c>
      <c r="F70" s="53">
        <v>5944522996.8442202</v>
      </c>
      <c r="G70" s="73">
        <f>IFERROR(((E70/F70)-1)*100,IF(E70+F70&lt;&gt;0,100,0))</f>
        <v>-4.5297632919716229</v>
      </c>
    </row>
    <row r="71" spans="1:7" s="15" customFormat="1" ht="12" x14ac:dyDescent="0.2">
      <c r="A71" s="66" t="s">
        <v>93</v>
      </c>
      <c r="B71" s="73">
        <f>IFERROR(B69/B68/1000,)</f>
        <v>29.599929522132971</v>
      </c>
      <c r="C71" s="73">
        <f>IFERROR(C69/C68/1000,)</f>
        <v>35.44548480784097</v>
      </c>
      <c r="D71" s="73">
        <f>IFERROR(((B71/C71)-1)*100,IF(B71+C71&lt;&gt;0,100,0))</f>
        <v>-16.491678185242066</v>
      </c>
      <c r="E71" s="73">
        <f>IFERROR(E69/E68/1000,)</f>
        <v>39.48364088844545</v>
      </c>
      <c r="F71" s="73">
        <f>IFERROR(F69/F68/1000,)</f>
        <v>36.50442029714123</v>
      </c>
      <c r="G71" s="73">
        <f>IFERROR(((E71/F71)-1)*100,IF(E71+F71&lt;&gt;0,100,0))</f>
        <v>8.1612598338879359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2559</v>
      </c>
      <c r="C74" s="53">
        <v>3067</v>
      </c>
      <c r="D74" s="73">
        <f>IFERROR(((B74/C74)-1)*100,IF(B74+C74&lt;&gt;0,100,0))</f>
        <v>-16.563417019889137</v>
      </c>
      <c r="E74" s="53">
        <v>68486</v>
      </c>
      <c r="F74" s="53">
        <v>74698</v>
      </c>
      <c r="G74" s="73">
        <f>IFERROR(((E74/F74)-1)*100,IF(E74+F74&lt;&gt;0,100,0))</f>
        <v>-8.3161530429194936</v>
      </c>
    </row>
    <row r="75" spans="1:7" s="15" customFormat="1" ht="12" x14ac:dyDescent="0.2">
      <c r="A75" s="66" t="s">
        <v>54</v>
      </c>
      <c r="B75" s="54">
        <v>643000841.97000003</v>
      </c>
      <c r="C75" s="53">
        <v>694728852.25999999</v>
      </c>
      <c r="D75" s="73">
        <f>IFERROR(((B75/C75)-1)*100,IF(B75+C75&lt;&gt;0,100,0))</f>
        <v>-7.4457840813326293</v>
      </c>
      <c r="E75" s="53">
        <v>16717250861.299</v>
      </c>
      <c r="F75" s="53">
        <v>16093556171.271999</v>
      </c>
      <c r="G75" s="73">
        <f>IFERROR(((E75/F75)-1)*100,IF(E75+F75&lt;&gt;0,100,0))</f>
        <v>3.8754311563552024</v>
      </c>
    </row>
    <row r="76" spans="1:7" s="15" customFormat="1" ht="12" x14ac:dyDescent="0.2">
      <c r="A76" s="66" t="s">
        <v>55</v>
      </c>
      <c r="B76" s="54">
        <v>584568695.23474002</v>
      </c>
      <c r="C76" s="53">
        <v>623577230.00342</v>
      </c>
      <c r="D76" s="73">
        <f>IFERROR(((B76/C76)-1)*100,IF(B76+C76&lt;&gt;0,100,0))</f>
        <v>-6.2556060246885643</v>
      </c>
      <c r="E76" s="53">
        <v>14742290729.5424</v>
      </c>
      <c r="F76" s="53">
        <v>14748124989.969</v>
      </c>
      <c r="G76" s="73">
        <f>IFERROR(((E76/F76)-1)*100,IF(E76+F76&lt;&gt;0,100,0))</f>
        <v>-3.9559336733097084E-2</v>
      </c>
    </row>
    <row r="77" spans="1:7" s="15" customFormat="1" ht="12" x14ac:dyDescent="0.2">
      <c r="A77" s="66" t="s">
        <v>93</v>
      </c>
      <c r="B77" s="73">
        <f>IFERROR(B75/B74/1000,)</f>
        <v>251.27035637749123</v>
      </c>
      <c r="C77" s="73">
        <f>IFERROR(C75/C74/1000,)</f>
        <v>226.51739558526248</v>
      </c>
      <c r="D77" s="73">
        <f>IFERROR(((B77/C77)-1)*100,IF(B77+C77&lt;&gt;0,100,0))</f>
        <v>10.927620251095282</v>
      </c>
      <c r="E77" s="73">
        <f>IFERROR(E75/E74/1000,)</f>
        <v>244.09734633792309</v>
      </c>
      <c r="F77" s="73">
        <f>IFERROR(F75/F74/1000,)</f>
        <v>215.44828738750701</v>
      </c>
      <c r="G77" s="73">
        <f>IFERROR(((E77/F77)-1)*100,IF(E77+F77&lt;&gt;0,100,0))</f>
        <v>13.297417815574297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174</v>
      </c>
      <c r="C80" s="53">
        <v>156</v>
      </c>
      <c r="D80" s="73">
        <f>IFERROR(((B80/C80)-1)*100,IF(B80+C80&lt;&gt;0,100,0))</f>
        <v>11.538461538461542</v>
      </c>
      <c r="E80" s="53">
        <v>5577</v>
      </c>
      <c r="F80" s="53">
        <v>5211</v>
      </c>
      <c r="G80" s="73">
        <f>IFERROR(((E80/F80)-1)*100,IF(E80+F80&lt;&gt;0,100,0))</f>
        <v>7.0236039147956175</v>
      </c>
    </row>
    <row r="81" spans="1:7" s="15" customFormat="1" ht="12" x14ac:dyDescent="0.2">
      <c r="A81" s="66" t="s">
        <v>54</v>
      </c>
      <c r="B81" s="54">
        <v>24909188.284000002</v>
      </c>
      <c r="C81" s="53">
        <v>23028075.688999999</v>
      </c>
      <c r="D81" s="73">
        <f>IFERROR(((B81/C81)-1)*100,IF(B81+C81&lt;&gt;0,100,0))</f>
        <v>8.1687789305754599</v>
      </c>
      <c r="E81" s="53">
        <v>620704434.40699995</v>
      </c>
      <c r="F81" s="53">
        <v>613274937.14699996</v>
      </c>
      <c r="G81" s="73">
        <f>IFERROR(((E81/F81)-1)*100,IF(E81+F81&lt;&gt;0,100,0))</f>
        <v>1.2114464182349627</v>
      </c>
    </row>
    <row r="82" spans="1:7" s="15" customFormat="1" ht="12" x14ac:dyDescent="0.2">
      <c r="A82" s="66" t="s">
        <v>55</v>
      </c>
      <c r="B82" s="54">
        <v>1342785.72486975</v>
      </c>
      <c r="C82" s="53">
        <v>6463185.2052603802</v>
      </c>
      <c r="D82" s="73">
        <f>IFERROR(((B82/C82)-1)*100,IF(B82+C82&lt;&gt;0,100,0))</f>
        <v>-79.224087160973539</v>
      </c>
      <c r="E82" s="53">
        <v>136236679.612156</v>
      </c>
      <c r="F82" s="53">
        <v>164373764.20755899</v>
      </c>
      <c r="G82" s="73">
        <f>IFERROR(((E82/F82)-1)*100,IF(E82+F82&lt;&gt;0,100,0))</f>
        <v>-17.11774669823437</v>
      </c>
    </row>
    <row r="83" spans="1:7" x14ac:dyDescent="0.2">
      <c r="A83" s="66" t="s">
        <v>93</v>
      </c>
      <c r="B83" s="73">
        <f>IFERROR(B81/B80/1000,)</f>
        <v>143.15625450574714</v>
      </c>
      <c r="C83" s="73">
        <f>IFERROR(C81/C80/1000,)</f>
        <v>147.61586980128203</v>
      </c>
      <c r="D83" s="73">
        <f>IFERROR(((B83/C83)-1)*100,IF(B83+C83&lt;&gt;0,100,0))</f>
        <v>-3.0210947518978459</v>
      </c>
      <c r="E83" s="73">
        <f>IFERROR(E81/E80/1000,)</f>
        <v>111.29719103586157</v>
      </c>
      <c r="F83" s="73">
        <f>IFERROR(F81/F80/1000,)</f>
        <v>117.68853140414507</v>
      </c>
      <c r="G83" s="73">
        <f>IFERROR(((E83/F83)-1)*100,IF(E83+F83&lt;&gt;0,100,0))</f>
        <v>-5.4307248905464567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8584</v>
      </c>
      <c r="C86" s="51">
        <f>C68+C74+C80</f>
        <v>8656</v>
      </c>
      <c r="D86" s="73">
        <f>IFERROR(((B86/C86)-1)*100,IF(B86+C86&lt;&gt;0,100,0))</f>
        <v>-0.83179297597042456</v>
      </c>
      <c r="E86" s="51">
        <f>E68+E74+E80</f>
        <v>235428</v>
      </c>
      <c r="F86" s="51">
        <f>F68+F74+F80</f>
        <v>259497</v>
      </c>
      <c r="G86" s="73">
        <f>IFERROR(((E86/F86)-1)*100,IF(E86+F86&lt;&gt;0,100,0))</f>
        <v>-9.2752517370143011</v>
      </c>
    </row>
    <row r="87" spans="1:7" s="15" customFormat="1" ht="12" x14ac:dyDescent="0.2">
      <c r="A87" s="66" t="s">
        <v>54</v>
      </c>
      <c r="B87" s="51">
        <f t="shared" ref="B87:C87" si="1">B69+B75+B81</f>
        <v>841099217.88800013</v>
      </c>
      <c r="C87" s="51">
        <f t="shared" si="1"/>
        <v>910332246.90999997</v>
      </c>
      <c r="D87" s="73">
        <f>IFERROR(((B87/C87)-1)*100,IF(B87+C87&lt;&gt;0,100,0))</f>
        <v>-7.6052484416543553</v>
      </c>
      <c r="E87" s="51">
        <f t="shared" ref="E87:F87" si="2">E69+E75+E81</f>
        <v>23709233007.670002</v>
      </c>
      <c r="F87" s="51">
        <f t="shared" si="2"/>
        <v>23262586940.742001</v>
      </c>
      <c r="G87" s="73">
        <f>IFERROR(((E87/F87)-1)*100,IF(E87+F87&lt;&gt;0,100,0))</f>
        <v>1.9200189044570326</v>
      </c>
    </row>
    <row r="88" spans="1:7" s="15" customFormat="1" ht="12" x14ac:dyDescent="0.2">
      <c r="A88" s="66" t="s">
        <v>55</v>
      </c>
      <c r="B88" s="51">
        <f t="shared" ref="B88:C88" si="3">B70+B76+B82</f>
        <v>743416851.58384979</v>
      </c>
      <c r="C88" s="51">
        <f t="shared" si="3"/>
        <v>800991095.7406404</v>
      </c>
      <c r="D88" s="73">
        <f>IFERROR(((B88/C88)-1)*100,IF(B88+C88&lt;&gt;0,100,0))</f>
        <v>-7.1878756783874458</v>
      </c>
      <c r="E88" s="51">
        <f t="shared" ref="E88:F88" si="4">E70+E76+E82</f>
        <v>20553777585.404915</v>
      </c>
      <c r="F88" s="51">
        <f t="shared" si="4"/>
        <v>20857021751.020779</v>
      </c>
      <c r="G88" s="73">
        <f>IFERROR(((E88/F88)-1)*100,IF(E88+F88&lt;&gt;0,100,0))</f>
        <v>-1.4539188252082225</v>
      </c>
    </row>
    <row r="89" spans="1:7" x14ac:dyDescent="0.2">
      <c r="A89" s="66" t="s">
        <v>94</v>
      </c>
      <c r="B89" s="73">
        <f>IFERROR((B75/B87)*100,IF(B75+B87&lt;&gt;0,100,0))</f>
        <v>76.447680403814303</v>
      </c>
      <c r="C89" s="73">
        <f>IFERROR((C75/C87)*100,IF(C75+C87&lt;&gt;0,100,0))</f>
        <v>76.31596646369097</v>
      </c>
      <c r="D89" s="73">
        <f>IFERROR(((B89/C89)-1)*100,IF(B89+C89&lt;&gt;0,100,0))</f>
        <v>0.17259027989378062</v>
      </c>
      <c r="E89" s="73">
        <f>IFERROR((E75/E87)*100,IF(E75+E87&lt;&gt;0,100,0))</f>
        <v>70.509454506145019</v>
      </c>
      <c r="F89" s="73">
        <f>IFERROR((F75/F87)*100,IF(F75+F87&lt;&gt;0,100,0))</f>
        <v>69.182143036232176</v>
      </c>
      <c r="G89" s="73">
        <f>IFERROR(((E89/F89)-1)*100,IF(E89+F89&lt;&gt;0,100,0))</f>
        <v>1.9185752445073812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93357369.987000003</v>
      </c>
      <c r="C97" s="107">
        <v>146768084.169</v>
      </c>
      <c r="D97" s="52">
        <f>B97-C97</f>
        <v>-53410714.181999996</v>
      </c>
      <c r="E97" s="107">
        <v>2689386972.6269999</v>
      </c>
      <c r="F97" s="107">
        <v>3291237257.2389998</v>
      </c>
      <c r="G97" s="68">
        <f>E97-F97</f>
        <v>-601850284.61199999</v>
      </c>
    </row>
    <row r="98" spans="1:7" s="15" customFormat="1" ht="13.5" x14ac:dyDescent="0.2">
      <c r="A98" s="66" t="s">
        <v>88</v>
      </c>
      <c r="B98" s="53">
        <v>76207323.996000007</v>
      </c>
      <c r="C98" s="107">
        <v>143130466.19299999</v>
      </c>
      <c r="D98" s="52">
        <f>B98-C98</f>
        <v>-66923142.196999982</v>
      </c>
      <c r="E98" s="107">
        <v>2638144321.7589998</v>
      </c>
      <c r="F98" s="107">
        <v>3257958202.527</v>
      </c>
      <c r="G98" s="68">
        <f>E98-F98</f>
        <v>-619813880.76800013</v>
      </c>
    </row>
    <row r="99" spans="1:7" s="15" customFormat="1" ht="12" x14ac:dyDescent="0.2">
      <c r="A99" s="69" t="s">
        <v>16</v>
      </c>
      <c r="B99" s="52">
        <f>B97-B98</f>
        <v>17150045.990999997</v>
      </c>
      <c r="C99" s="52">
        <f>C97-C98</f>
        <v>3637617.976000011</v>
      </c>
      <c r="D99" s="70"/>
      <c r="E99" s="52">
        <f>E97-E98</f>
        <v>51242650.868000031</v>
      </c>
      <c r="F99" s="70">
        <f>F97-F98</f>
        <v>33279054.711999893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1010.12825154977</v>
      </c>
      <c r="C111" s="108">
        <v>860.92746501195495</v>
      </c>
      <c r="D111" s="73">
        <f>IFERROR(((B111/C111)-1)*100,IF(B111+C111&lt;&gt;0,100,0))</f>
        <v>17.330238911096085</v>
      </c>
      <c r="E111" s="72"/>
      <c r="F111" s="109">
        <v>1010.12825154977</v>
      </c>
      <c r="G111" s="109">
        <v>996.72540342822504</v>
      </c>
    </row>
    <row r="112" spans="1:7" s="15" customFormat="1" ht="12" x14ac:dyDescent="0.2">
      <c r="A112" s="66" t="s">
        <v>50</v>
      </c>
      <c r="B112" s="109">
        <v>995.00130182018995</v>
      </c>
      <c r="C112" s="108">
        <v>848.582390820206</v>
      </c>
      <c r="D112" s="73">
        <f>IFERROR(((B112/C112)-1)*100,IF(B112+C112&lt;&gt;0,100,0))</f>
        <v>17.254530919320786</v>
      </c>
      <c r="E112" s="72"/>
      <c r="F112" s="109">
        <v>995.00130182018995</v>
      </c>
      <c r="G112" s="109">
        <v>981.85337449437895</v>
      </c>
    </row>
    <row r="113" spans="1:7" s="15" customFormat="1" ht="12" x14ac:dyDescent="0.2">
      <c r="A113" s="66" t="s">
        <v>51</v>
      </c>
      <c r="B113" s="109">
        <v>1092.54118053365</v>
      </c>
      <c r="C113" s="108">
        <v>924.21599549191103</v>
      </c>
      <c r="D113" s="73">
        <f>IFERROR(((B113/C113)-1)*100,IF(B113+C113&lt;&gt;0,100,0))</f>
        <v>18.21275393011874</v>
      </c>
      <c r="E113" s="72"/>
      <c r="F113" s="109">
        <v>1092.54118053365</v>
      </c>
      <c r="G113" s="109">
        <v>1077.3750586843601</v>
      </c>
    </row>
    <row r="114" spans="1:7" s="25" customFormat="1" ht="12" x14ac:dyDescent="0.2">
      <c r="A114" s="69" t="s">
        <v>52</v>
      </c>
      <c r="B114" s="73"/>
      <c r="C114" s="72"/>
      <c r="D114" s="74"/>
      <c r="E114" s="72"/>
      <c r="F114" s="58"/>
      <c r="G114" s="58"/>
    </row>
    <row r="115" spans="1:7" s="15" customFormat="1" ht="12" x14ac:dyDescent="0.2">
      <c r="A115" s="66" t="s">
        <v>56</v>
      </c>
      <c r="B115" s="109">
        <v>741.99543017639496</v>
      </c>
      <c r="C115" s="108">
        <v>666.49284282088604</v>
      </c>
      <c r="D115" s="73">
        <f>IFERROR(((B115/C115)-1)*100,IF(B115+C115&lt;&gt;0,100,0))</f>
        <v>11.328341807235208</v>
      </c>
      <c r="E115" s="72"/>
      <c r="F115" s="109">
        <v>742.12772911613604</v>
      </c>
      <c r="G115" s="109">
        <v>739.718105102697</v>
      </c>
    </row>
    <row r="116" spans="1:7" s="15" customFormat="1" ht="12" x14ac:dyDescent="0.2">
      <c r="A116" s="66" t="s">
        <v>57</v>
      </c>
      <c r="B116" s="109">
        <v>986.89433497009395</v>
      </c>
      <c r="C116" s="108">
        <v>869.24548407271004</v>
      </c>
      <c r="D116" s="73">
        <f>IFERROR(((B116/C116)-1)*100,IF(B116+C116&lt;&gt;0,100,0))</f>
        <v>13.534594433112158</v>
      </c>
      <c r="E116" s="72"/>
      <c r="F116" s="109">
        <v>986.89433497009395</v>
      </c>
      <c r="G116" s="109">
        <v>978.38935822147403</v>
      </c>
    </row>
    <row r="117" spans="1:7" s="15" customFormat="1" ht="12" x14ac:dyDescent="0.2">
      <c r="A117" s="66" t="s">
        <v>59</v>
      </c>
      <c r="B117" s="109">
        <v>1167.49295996704</v>
      </c>
      <c r="C117" s="108">
        <v>984.30885913920895</v>
      </c>
      <c r="D117" s="73">
        <f>IFERROR(((B117/C117)-1)*100,IF(B117+C117&lt;&gt;0,100,0))</f>
        <v>18.610428944836265</v>
      </c>
      <c r="E117" s="72"/>
      <c r="F117" s="109">
        <v>1167.49295996704</v>
      </c>
      <c r="G117" s="109">
        <v>1150.6567909031401</v>
      </c>
    </row>
    <row r="118" spans="1:7" s="15" customFormat="1" ht="12" x14ac:dyDescent="0.2">
      <c r="A118" s="66" t="s">
        <v>58</v>
      </c>
      <c r="B118" s="109">
        <v>1080.18335556033</v>
      </c>
      <c r="C118" s="108">
        <v>899.60227262736703</v>
      </c>
      <c r="D118" s="73">
        <f>IFERROR(((B118/C118)-1)*100,IF(B118+C118&lt;&gt;0,100,0))</f>
        <v>20.073435609000878</v>
      </c>
      <c r="E118" s="72"/>
      <c r="F118" s="109">
        <v>1080.18335556033</v>
      </c>
      <c r="G118" s="109">
        <v>1060.02652956015</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124</v>
      </c>
      <c r="C127" s="53">
        <v>605</v>
      </c>
      <c r="D127" s="73">
        <f>IFERROR(((B127/C127)-1)*100,IF(B127+C127&lt;&gt;0,100,0))</f>
        <v>-79.504132231404952</v>
      </c>
      <c r="E127" s="53">
        <v>8714</v>
      </c>
      <c r="F127" s="53">
        <v>7939</v>
      </c>
      <c r="G127" s="73">
        <f>IFERROR(((E127/F127)-1)*100,IF(E127+F127&lt;&gt;0,100,0))</f>
        <v>9.761934752487722</v>
      </c>
    </row>
    <row r="128" spans="1:7" s="15" customFormat="1" ht="12" x14ac:dyDescent="0.2">
      <c r="A128" s="66" t="s">
        <v>74</v>
      </c>
      <c r="B128" s="54">
        <v>1</v>
      </c>
      <c r="C128" s="53">
        <v>4</v>
      </c>
      <c r="D128" s="73">
        <f>IFERROR(((B128/C128)-1)*100,IF(B128+C128&lt;&gt;0,100,0))</f>
        <v>-75</v>
      </c>
      <c r="E128" s="53">
        <v>175</v>
      </c>
      <c r="F128" s="53">
        <v>168</v>
      </c>
      <c r="G128" s="73">
        <f>IFERROR(((E128/F128)-1)*100,IF(E128+F128&lt;&gt;0,100,0))</f>
        <v>4.1666666666666741</v>
      </c>
    </row>
    <row r="129" spans="1:7" s="25" customFormat="1" ht="12" x14ac:dyDescent="0.2">
      <c r="A129" s="69" t="s">
        <v>34</v>
      </c>
      <c r="B129" s="70">
        <f>SUM(B126:B128)</f>
        <v>125</v>
      </c>
      <c r="C129" s="70">
        <f>SUM(C126:C128)</f>
        <v>609</v>
      </c>
      <c r="D129" s="73">
        <f>IFERROR(((B129/C129)-1)*100,IF(B129+C129&lt;&gt;0,100,0))</f>
        <v>-79.474548440065689</v>
      </c>
      <c r="E129" s="70">
        <f>SUM(E126:E128)</f>
        <v>8889</v>
      </c>
      <c r="F129" s="70">
        <f>SUM(F126:F128)</f>
        <v>8113</v>
      </c>
      <c r="G129" s="73">
        <f>IFERROR(((E129/F129)-1)*100,IF(E129+F129&lt;&gt;0,100,0))</f>
        <v>9.5648958461728171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0</v>
      </c>
      <c r="D132" s="73">
        <f>IFERROR(((B132/C132)-1)*100,IF(B132+C132&lt;&gt;0,100,0))</f>
        <v>0</v>
      </c>
      <c r="E132" s="53">
        <v>715</v>
      </c>
      <c r="F132" s="53">
        <v>620</v>
      </c>
      <c r="G132" s="73">
        <f>IFERROR(((E132/F132)-1)*100,IF(E132+F132&lt;&gt;0,100,0))</f>
        <v>15.322580645161299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0</v>
      </c>
      <c r="D134" s="73">
        <f>IFERROR(((B134/C134)-1)*100,IF(B134+C134&lt;&gt;0,100,0))</f>
        <v>0</v>
      </c>
      <c r="E134" s="70">
        <f>SUM(E132:E133)</f>
        <v>715</v>
      </c>
      <c r="F134" s="70">
        <f>SUM(F132:F133)</f>
        <v>620</v>
      </c>
      <c r="G134" s="73">
        <f>IFERROR(((E134/F134)-1)*100,IF(E134+F134&lt;&gt;0,100,0))</f>
        <v>15.322580645161299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626316</v>
      </c>
      <c r="C138" s="53">
        <v>292588</v>
      </c>
      <c r="D138" s="73">
        <f>IFERROR(((B138/C138)-1)*100,IF(B138+C138&lt;&gt;0,100,0))</f>
        <v>114.06072702913312</v>
      </c>
      <c r="E138" s="53">
        <v>8598235</v>
      </c>
      <c r="F138" s="53">
        <v>7367780</v>
      </c>
      <c r="G138" s="73">
        <f>IFERROR(((E138/F138)-1)*100,IF(E138+F138&lt;&gt;0,100,0))</f>
        <v>16.700485085059547</v>
      </c>
    </row>
    <row r="139" spans="1:7" s="15" customFormat="1" ht="12" x14ac:dyDescent="0.2">
      <c r="A139" s="66" t="s">
        <v>74</v>
      </c>
      <c r="B139" s="54">
        <v>6</v>
      </c>
      <c r="C139" s="53">
        <v>20</v>
      </c>
      <c r="D139" s="73">
        <f>IFERROR(((B139/C139)-1)*100,IF(B139+C139&lt;&gt;0,100,0))</f>
        <v>-70</v>
      </c>
      <c r="E139" s="53">
        <v>6462</v>
      </c>
      <c r="F139" s="53">
        <v>7734</v>
      </c>
      <c r="G139" s="73">
        <f>IFERROR(((E139/F139)-1)*100,IF(E139+F139&lt;&gt;0,100,0))</f>
        <v>-16.446858029480214</v>
      </c>
    </row>
    <row r="140" spans="1:7" s="15" customFormat="1" ht="12" x14ac:dyDescent="0.2">
      <c r="A140" s="69" t="s">
        <v>34</v>
      </c>
      <c r="B140" s="70">
        <f>SUM(B137:B139)</f>
        <v>626322</v>
      </c>
      <c r="C140" s="70">
        <f>SUM(C137:C139)</f>
        <v>292608</v>
      </c>
      <c r="D140" s="73">
        <f>IFERROR(((B140/C140)-1)*100,IF(B140+C140&lt;&gt;0,100,0))</f>
        <v>114.04814632545933</v>
      </c>
      <c r="E140" s="70">
        <f>SUM(E137:E139)</f>
        <v>8604697</v>
      </c>
      <c r="F140" s="70">
        <f>SUM(F137:F139)</f>
        <v>7376344</v>
      </c>
      <c r="G140" s="73">
        <f>IFERROR(((E140/F140)-1)*100,IF(E140+F140&lt;&gt;0,100,0))</f>
        <v>16.652599173791248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0</v>
      </c>
      <c r="D143" s="73">
        <f>IFERROR(((B143/C143)-1)*100,)</f>
        <v>0</v>
      </c>
      <c r="E143" s="53">
        <v>553227</v>
      </c>
      <c r="F143" s="53">
        <v>323210</v>
      </c>
      <c r="G143" s="73">
        <f>IFERROR(((E143/F143)-1)*100,)</f>
        <v>71.166424306178655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0</v>
      </c>
      <c r="D145" s="73">
        <f>IFERROR(((B145/C145)-1)*100,)</f>
        <v>0</v>
      </c>
      <c r="E145" s="70">
        <f>SUM(E143:E144)</f>
        <v>553227</v>
      </c>
      <c r="F145" s="70">
        <f>SUM(F143:F144)</f>
        <v>323210</v>
      </c>
      <c r="G145" s="73">
        <f>IFERROR(((E145/F145)-1)*100,)</f>
        <v>71.166424306178655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54210464.79817</v>
      </c>
      <c r="C149" s="53">
        <v>27093181.725439999</v>
      </c>
      <c r="D149" s="73">
        <f>IFERROR(((B149/C149)-1)*100,IF(B149+C149&lt;&gt;0,100,0))</f>
        <v>100.08895724221038</v>
      </c>
      <c r="E149" s="53">
        <v>733237580.96881998</v>
      </c>
      <c r="F149" s="53">
        <v>645586225.14592004</v>
      </c>
      <c r="G149" s="73">
        <f>IFERROR(((E149/F149)-1)*100,IF(E149+F149&lt;&gt;0,100,0))</f>
        <v>13.577017663765734</v>
      </c>
    </row>
    <row r="150" spans="1:7" x14ac:dyDescent="0.2">
      <c r="A150" s="66" t="s">
        <v>74</v>
      </c>
      <c r="B150" s="54">
        <v>59640.54</v>
      </c>
      <c r="C150" s="53">
        <v>70721.539999999994</v>
      </c>
      <c r="D150" s="73">
        <f>IFERROR(((B150/C150)-1)*100,IF(B150+C150&lt;&gt;0,100,0))</f>
        <v>-15.668493644227766</v>
      </c>
      <c r="E150" s="53">
        <v>46097341.509999998</v>
      </c>
      <c r="F150" s="53">
        <v>49729511.390000001</v>
      </c>
      <c r="G150" s="73">
        <f>IFERROR(((E150/F150)-1)*100,IF(E150+F150&lt;&gt;0,100,0))</f>
        <v>-7.3038519351517062</v>
      </c>
    </row>
    <row r="151" spans="1:7" s="15" customFormat="1" ht="12" x14ac:dyDescent="0.2">
      <c r="A151" s="69" t="s">
        <v>34</v>
      </c>
      <c r="B151" s="70">
        <f>SUM(B148:B150)</f>
        <v>54270105.338169999</v>
      </c>
      <c r="C151" s="70">
        <f>SUM(C148:C150)</f>
        <v>27163903.265439998</v>
      </c>
      <c r="D151" s="73">
        <f>IFERROR(((B151/C151)-1)*100,IF(B151+C151&lt;&gt;0,100,0))</f>
        <v>99.787581364334301</v>
      </c>
      <c r="E151" s="70">
        <f>SUM(E148:E150)</f>
        <v>779334922.47881997</v>
      </c>
      <c r="F151" s="70">
        <f>SUM(F148:F150)</f>
        <v>695334815.29342008</v>
      </c>
      <c r="G151" s="73">
        <f>IFERROR(((E151/F151)-1)*100,IF(E151+F151&lt;&gt;0,100,0))</f>
        <v>12.080526580558626</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0</v>
      </c>
      <c r="D154" s="73">
        <f>IFERROR(((B154/C154)-1)*100,IF(B154+C154&lt;&gt;0,100,0))</f>
        <v>0</v>
      </c>
      <c r="E154" s="53">
        <v>631888.80700000003</v>
      </c>
      <c r="F154" s="53">
        <v>492852.06891999999</v>
      </c>
      <c r="G154" s="73">
        <f>IFERROR(((E154/F154)-1)*100,IF(E154+F154&lt;&gt;0,100,0))</f>
        <v>28.21064308092993</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0</v>
      </c>
      <c r="D156" s="73">
        <f>IFERROR(((B156/C156)-1)*100,IF(B156+C156&lt;&gt;0,100,0))</f>
        <v>0</v>
      </c>
      <c r="E156" s="70">
        <f>SUM(E154:E155)</f>
        <v>631888.80700000003</v>
      </c>
      <c r="F156" s="70">
        <f>SUM(F154:F155)</f>
        <v>492852.06891999999</v>
      </c>
      <c r="G156" s="73">
        <f>IFERROR(((E156/F156)-1)*100,IF(E156+F156&lt;&gt;0,100,0))</f>
        <v>28.21064308092993</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1552957</v>
      </c>
      <c r="C160" s="53">
        <v>1349281</v>
      </c>
      <c r="D160" s="73">
        <f>IFERROR(((B160/C160)-1)*100,IF(B160+C160&lt;&gt;0,100,0))</f>
        <v>15.095150676545499</v>
      </c>
      <c r="E160" s="65"/>
      <c r="F160" s="65"/>
      <c r="G160" s="52"/>
    </row>
    <row r="161" spans="1:7" s="15" customFormat="1" ht="12" x14ac:dyDescent="0.2">
      <c r="A161" s="66" t="s">
        <v>74</v>
      </c>
      <c r="B161" s="54">
        <v>1453</v>
      </c>
      <c r="C161" s="53">
        <v>1453</v>
      </c>
      <c r="D161" s="73">
        <f>IFERROR(((B161/C161)-1)*100,IF(B161+C161&lt;&gt;0,100,0))</f>
        <v>0</v>
      </c>
      <c r="E161" s="65"/>
      <c r="F161" s="65"/>
      <c r="G161" s="52"/>
    </row>
    <row r="162" spans="1:7" s="25" customFormat="1" ht="12" x14ac:dyDescent="0.2">
      <c r="A162" s="69" t="s">
        <v>34</v>
      </c>
      <c r="B162" s="70">
        <f>SUM(B159:B161)</f>
        <v>1554410</v>
      </c>
      <c r="C162" s="70">
        <f>SUM(C159:C161)</f>
        <v>1350734</v>
      </c>
      <c r="D162" s="73">
        <f>IFERROR(((B162/C162)-1)*100,IF(B162+C162&lt;&gt;0,100,0))</f>
        <v>15.078912650455223</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198537</v>
      </c>
      <c r="C165" s="53">
        <v>184947</v>
      </c>
      <c r="D165" s="73">
        <f>IFERROR(((B165/C165)-1)*100,IF(B165+C165&lt;&gt;0,100,0))</f>
        <v>7.3480510632775831</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198537</v>
      </c>
      <c r="C167" s="70">
        <f>SUM(C165:C166)</f>
        <v>184947</v>
      </c>
      <c r="D167" s="73">
        <f>IFERROR(((B167/C167)-1)*100,IF(B167+C167&lt;&gt;0,100,0))</f>
        <v>7.3480510632775831</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21580</v>
      </c>
      <c r="C175" s="88">
        <v>26826</v>
      </c>
      <c r="D175" s="73">
        <f>IFERROR(((B175/C175)-1)*100,IF(B175+C175&lt;&gt;0,100,0))</f>
        <v>-19.555654961604418</v>
      </c>
      <c r="E175" s="88">
        <v>834652</v>
      </c>
      <c r="F175" s="88">
        <v>675814</v>
      </c>
      <c r="G175" s="73">
        <f>IFERROR(((E175/F175)-1)*100,IF(E175+F175&lt;&gt;0,100,0))</f>
        <v>23.503212422352892</v>
      </c>
    </row>
    <row r="176" spans="1:7" x14ac:dyDescent="0.2">
      <c r="A176" s="66" t="s">
        <v>32</v>
      </c>
      <c r="B176" s="87">
        <v>116252</v>
      </c>
      <c r="C176" s="88">
        <v>176980</v>
      </c>
      <c r="D176" s="73">
        <f t="shared" ref="D176:D178" si="5">IFERROR(((B176/C176)-1)*100,IF(B176+C176&lt;&gt;0,100,0))</f>
        <v>-34.313481749350203</v>
      </c>
      <c r="E176" s="88">
        <v>3842624</v>
      </c>
      <c r="F176" s="88">
        <v>3672576</v>
      </c>
      <c r="G176" s="73">
        <f>IFERROR(((E176/F176)-1)*100,IF(E176+F176&lt;&gt;0,100,0))</f>
        <v>4.6302105116408754</v>
      </c>
    </row>
    <row r="177" spans="1:7" x14ac:dyDescent="0.2">
      <c r="A177" s="66" t="s">
        <v>91</v>
      </c>
      <c r="B177" s="87">
        <v>49267530.92554</v>
      </c>
      <c r="C177" s="88">
        <v>66712965.171563998</v>
      </c>
      <c r="D177" s="73">
        <f t="shared" si="5"/>
        <v>-26.149990786888321</v>
      </c>
      <c r="E177" s="88">
        <v>1635130387.0885999</v>
      </c>
      <c r="F177" s="88">
        <v>1475536642.8671999</v>
      </c>
      <c r="G177" s="73">
        <f>IFERROR(((E177/F177)-1)*100,IF(E177+F177&lt;&gt;0,100,0))</f>
        <v>10.815979731366365</v>
      </c>
    </row>
    <row r="178" spans="1:7" x14ac:dyDescent="0.2">
      <c r="A178" s="66" t="s">
        <v>92</v>
      </c>
      <c r="B178" s="87">
        <v>222648</v>
      </c>
      <c r="C178" s="88">
        <v>250414</v>
      </c>
      <c r="D178" s="73">
        <f t="shared" si="5"/>
        <v>-11.088038208726347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336</v>
      </c>
      <c r="C181" s="88">
        <v>860</v>
      </c>
      <c r="D181" s="73">
        <f t="shared" ref="D181:D184" si="6">IFERROR(((B181/C181)-1)*100,IF(B181+C181&lt;&gt;0,100,0))</f>
        <v>-60.930232558139544</v>
      </c>
      <c r="E181" s="88">
        <v>25024</v>
      </c>
      <c r="F181" s="88">
        <v>16540</v>
      </c>
      <c r="G181" s="73">
        <f t="shared" ref="G181" si="7">IFERROR(((E181/F181)-1)*100,IF(E181+F181&lt;&gt;0,100,0))</f>
        <v>51.293833131801691</v>
      </c>
    </row>
    <row r="182" spans="1:7" x14ac:dyDescent="0.2">
      <c r="A182" s="66" t="s">
        <v>32</v>
      </c>
      <c r="B182" s="87">
        <v>4878</v>
      </c>
      <c r="C182" s="88">
        <v>18226</v>
      </c>
      <c r="D182" s="73">
        <f t="shared" si="6"/>
        <v>-73.236036431471518</v>
      </c>
      <c r="E182" s="88">
        <v>273066</v>
      </c>
      <c r="F182" s="88">
        <v>188990</v>
      </c>
      <c r="G182" s="73">
        <f t="shared" ref="G182" si="8">IFERROR(((E182/F182)-1)*100,IF(E182+F182&lt;&gt;0,100,0))</f>
        <v>44.487009894703419</v>
      </c>
    </row>
    <row r="183" spans="1:7" x14ac:dyDescent="0.2">
      <c r="A183" s="66" t="s">
        <v>91</v>
      </c>
      <c r="B183" s="87">
        <v>97345.891040000002</v>
      </c>
      <c r="C183" s="88">
        <v>328508.68885999999</v>
      </c>
      <c r="D183" s="73">
        <f t="shared" si="6"/>
        <v>-70.367331415856185</v>
      </c>
      <c r="E183" s="88">
        <v>5751152.6264000004</v>
      </c>
      <c r="F183" s="88">
        <v>2403703.0080599999</v>
      </c>
      <c r="G183" s="73">
        <f t="shared" ref="G183" si="9">IFERROR(((E183/F183)-1)*100,IF(E183+F183&lt;&gt;0,100,0))</f>
        <v>139.26219699835909</v>
      </c>
    </row>
    <row r="184" spans="1:7" x14ac:dyDescent="0.2">
      <c r="A184" s="66" t="s">
        <v>92</v>
      </c>
      <c r="B184" s="87">
        <v>52188</v>
      </c>
      <c r="C184" s="88">
        <v>47326</v>
      </c>
      <c r="D184" s="73">
        <f t="shared" si="6"/>
        <v>10.273422642944684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2024-07-08T10:55:47Z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