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67DA165-94C9-4CFB-8E4D-4CEA616A18D4}" xr6:coauthVersionLast="47" xr6:coauthVersionMax="47" xr10:uidLastSave="{00000000-0000-0000-0000-000000000000}"/>
  <bookViews>
    <workbookView xWindow="1425" yWindow="142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<sst xmlns="http://schemas.openxmlformats.org/spreadsheetml/2006/main" count="265" uniqueCount="100">
  <si>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</si>
  <si>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</si>
  <si>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</si>
  <si>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</si>
  <si>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</si>
  <si>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</si>
  <si>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</si>
  <si>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</si>
  <si>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</si>
  <si>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</si>
  <si>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</si>
  <si>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</si>
  <si>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</si>
  <si>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</si>
  <si>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</si>
  <si>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</si>
  <si>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</si>
  <si>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</si>
  <si>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</si>
  <si>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</si>
  <si>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</si>
  <si>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</si>
  <si>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</si>
  <si>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</si>
  <si>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</si>
  <si>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</si>
  <si>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</si>
  <si>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</si>
  <si>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</si>
  <si>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</si>
  <si>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</si>
  <si>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</si>
  <si>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</si>
  <si>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</si>
  <si>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</si>
  <si>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</si>
  <si>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</si>
  <si>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</si>
  <si>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</si>
  <si>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</si>
  <si>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</si>
  <si>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</si>
  <si>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</si>
  <si>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</si>
  <si>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</si>
  <si>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</si>
  <si>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</si>
  <si>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</si>
  <si>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</si>
  <si>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</si>
  <si>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</si>
  <si>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</si>
  <si>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</si>
  <si>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</si>
  <si>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</si>
  <si>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</si>
  <si>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</si>
  <si>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</si>
  <si>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</si>
  <si>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</si>
  <si>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</si>
  <si>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</si>
  <si>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</si>
  <si>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</si>
  <si>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</si>
  <si>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</si>
  <si>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</si>
  <si>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</si>
  <si>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</si>
  <si>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</si>
  <si>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</si>
  <si>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</si>
  <si>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</si>
  <si>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</si>
  <si>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</si>
  <si>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</si>
  <si>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</si>
  <si>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</si>
  <si>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</si>
  <si>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</si>
  <si>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</si>
  <si>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</si>
  <si>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</si>
  <si>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</si>
  <si>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</si>
  <si>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</si>
  <si>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</si>
  <si>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</si>
  <si>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</si>
  <si>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</si>
  <si>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</si>
  <si>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</si>
  <si>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</si>
  <si>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</si>
  <si>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</si>
  <si>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</si>
  <si>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</si>
  <si>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19 July 2024</t>
  </si>
  <si>
    <t>19.07.2024</t>
  </si>
  <si>
    <t>21.07.2023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</si>
</sst>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2019787</v>
      </c>
      <c r="C11" s="54">
        <v>1500664</v>
      </c>
      <c r="D11" s="73">
        <f>IFERROR(((B11/C11)-1)*100,IF(B11+C11&lt;&gt;0,100,0))</f>
        <v>34.592886882073536</v>
      </c>
      <c r="E11" s="54">
        <v>49455376</v>
      </c>
      <c r="F11" s="54">
        <v>43852085</v>
      </c>
      <c r="G11" s="73">
        <f>IFERROR(((E11/F11)-1)*100,IF(E11+F11&lt;&gt;0,100,0))</f>
        <v>12.777707148930318</v>
      </c>
    </row>
    <row r="12" spans="1:7" s="15" customFormat="1" ht="12" x14ac:dyDescent="0.2">
      <c r="A12" s="51" t="s">
        <v>9</v>
      </c>
      <c r="B12" s="54">
        <v>1450740.7239999999</v>
      </c>
      <c r="C12" s="54">
        <v>1319319.584</v>
      </c>
      <c r="D12" s="73">
        <f>IFERROR(((B12/C12)-1)*100,IF(B12+C12&lt;&gt;0,100,0))</f>
        <v>9.961281678359434</v>
      </c>
      <c r="E12" s="54">
        <v>41585656.101999998</v>
      </c>
      <c r="F12" s="54">
        <v>43439670.156000003</v>
      </c>
      <c r="G12" s="73">
        <f>IFERROR(((E12/F12)-1)*100,IF(E12+F12&lt;&gt;0,100,0))</f>
        <v>-4.2680205612563142</v>
      </c>
    </row>
    <row r="13" spans="1:7" s="15" customFormat="1" ht="12" x14ac:dyDescent="0.2">
      <c r="A13" s="51" t="s">
        <v>10</v>
      </c>
      <c r="B13" s="54">
        <v>113793299.92535999</v>
      </c>
      <c r="C13" s="54">
        <v>97652198.534190103</v>
      </c>
      <c r="D13" s="73">
        <f>IFERROR(((B13/C13)-1)*100,IF(B13+C13&lt;&gt;0,100,0))</f>
        <v>16.529173570545417</v>
      </c>
      <c r="E13" s="54">
        <v>2864664373.76157</v>
      </c>
      <c r="F13" s="54">
        <v>3175806085.7225099</v>
      </c>
      <c r="G13" s="73">
        <f>IFERROR(((E13/F13)-1)*100,IF(E13+F13&lt;&gt;0,100,0))</f>
        <v>-9.797251581566691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458</v>
      </c>
      <c r="C16" s="54">
        <v>357</v>
      </c>
      <c r="D16" s="73">
        <f>IFERROR(((B16/C16)-1)*100,IF(B16+C16&lt;&gt;0,100,0))</f>
        <v>28.291316526610654</v>
      </c>
      <c r="E16" s="54">
        <v>12485</v>
      </c>
      <c r="F16" s="54">
        <v>10806</v>
      </c>
      <c r="G16" s="73">
        <f>IFERROR(((E16/F16)-1)*100,IF(E16+F16&lt;&gt;0,100,0))</f>
        <v>15.537664260595974</v>
      </c>
    </row>
    <row r="17" spans="1:7" s="15" customFormat="1" ht="12" x14ac:dyDescent="0.2">
      <c r="A17" s="51" t="s">
        <v>9</v>
      </c>
      <c r="B17" s="54">
        <v>155797.323</v>
      </c>
      <c r="C17" s="54">
        <v>168064.288</v>
      </c>
      <c r="D17" s="73">
        <f>IFERROR(((B17/C17)-1)*100,IF(B17+C17&lt;&gt;0,100,0))</f>
        <v>-7.2989718077406174</v>
      </c>
      <c r="E17" s="54">
        <v>6647892.6179999998</v>
      </c>
      <c r="F17" s="54">
        <v>4875191.977</v>
      </c>
      <c r="G17" s="73">
        <f>IFERROR(((E17/F17)-1)*100,IF(E17+F17&lt;&gt;0,100,0))</f>
        <v>36.361658153426177</v>
      </c>
    </row>
    <row r="18" spans="1:7" s="15" customFormat="1" ht="12" x14ac:dyDescent="0.2">
      <c r="A18" s="51" t="s">
        <v>10</v>
      </c>
      <c r="B18" s="54">
        <v>11914958.4168854</v>
      </c>
      <c r="C18" s="54">
        <v>10586691.920335099</v>
      </c>
      <c r="D18" s="73">
        <f>IFERROR(((B18/C18)-1)*100,IF(B18+C18&lt;&gt;0,100,0))</f>
        <v>12.54656796046878</v>
      </c>
      <c r="E18" s="54">
        <v>318130552.151106</v>
      </c>
      <c r="F18" s="54">
        <v>278063812.76719302</v>
      </c>
      <c r="G18" s="73">
        <f>IFERROR(((E18/F18)-1)*100,IF(E18+F18&lt;&gt;0,100,0))</f>
        <v>14.409188662553007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12515030.47985</v>
      </c>
      <c r="C24" s="53">
        <v>15641789.35269</v>
      </c>
      <c r="D24" s="52">
        <f>B24-C24</f>
        <v>-3126758.8728400003</v>
      </c>
      <c r="E24" s="54">
        <v>411618203.74419999</v>
      </c>
      <c r="F24" s="54">
        <v>445454254.54815</v>
      </c>
      <c r="G24" s="52">
        <f>E24-F24</f>
        <v>-33836050.803950012</v>
      </c>
    </row>
    <row r="25" spans="1:7" s="15" customFormat="1" ht="12" x14ac:dyDescent="0.2">
      <c r="A25" s="55" t="s">
        <v>15</v>
      </c>
      <c r="B25" s="53">
        <v>14429971.087470001</v>
      </c>
      <c r="C25" s="53">
        <v>20583807.286850002</v>
      </c>
      <c r="D25" s="52">
        <f>B25-C25</f>
        <v>-6153836.1993800011</v>
      </c>
      <c r="E25" s="54">
        <v>493136229.75116003</v>
      </c>
      <c r="F25" s="54">
        <v>505400779.42201</v>
      </c>
      <c r="G25" s="52">
        <f>E25-F25</f>
        <v>-12264549.670849979</v>
      </c>
    </row>
    <row r="26" spans="1:7" s="25" customFormat="1" ht="12" x14ac:dyDescent="0.2">
      <c r="A26" s="56" t="s">
        <v>16</v>
      </c>
      <c r="B26" s="57">
        <f>B24-B25</f>
        <v>-1914940.6076200008</v>
      </c>
      <c r="C26" s="57">
        <f>C24-C25</f>
        <v>-4942017.9341600016</v>
      </c>
      <c r="D26" s="57"/>
      <c r="E26" s="57">
        <f>E24-E25</f>
        <v>-81518026.006960034</v>
      </c>
      <c r="F26" s="57">
        <f>F24-F25</f>
        <v>-59946524.873860002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79922.673980770007</v>
      </c>
      <c r="C33" s="104">
        <v>76826.625851589997</v>
      </c>
      <c r="D33" s="73">
        <f t="shared" ref="D33:D42" si="0">IFERROR(((B33/C33)-1)*100,IF(B33+C33&lt;&gt;0,100,0))</f>
        <v>4.0299155336599224</v>
      </c>
      <c r="E33" s="51"/>
      <c r="F33" s="104">
        <v>82154.070000000007</v>
      </c>
      <c r="G33" s="104">
        <v>79488.399999999994</v>
      </c>
    </row>
    <row r="34" spans="1:7" s="15" customFormat="1" ht="12" x14ac:dyDescent="0.2">
      <c r="A34" s="51" t="s">
        <v>23</v>
      </c>
      <c r="B34" s="104">
        <v>83905.730508270004</v>
      </c>
      <c r="C34" s="104">
        <v>76635.068880840001</v>
      </c>
      <c r="D34" s="73">
        <f t="shared" si="0"/>
        <v>9.4873818652595929</v>
      </c>
      <c r="E34" s="51"/>
      <c r="F34" s="104">
        <v>85915.98</v>
      </c>
      <c r="G34" s="104">
        <v>83468.72</v>
      </c>
    </row>
    <row r="35" spans="1:7" s="15" customFormat="1" ht="12" x14ac:dyDescent="0.2">
      <c r="A35" s="51" t="s">
        <v>24</v>
      </c>
      <c r="B35" s="104">
        <v>79562.633990410002</v>
      </c>
      <c r="C35" s="104">
        <v>67304.679356139997</v>
      </c>
      <c r="D35" s="73">
        <f t="shared" si="0"/>
        <v>18.212633581400084</v>
      </c>
      <c r="E35" s="51"/>
      <c r="F35" s="104">
        <v>80739.86</v>
      </c>
      <c r="G35" s="104">
        <v>79403.960000000006</v>
      </c>
    </row>
    <row r="36" spans="1:7" s="15" customFormat="1" ht="12" x14ac:dyDescent="0.2">
      <c r="A36" s="51" t="s">
        <v>25</v>
      </c>
      <c r="B36" s="104">
        <v>72930.749051310006</v>
      </c>
      <c r="C36" s="104">
        <v>71578.766931100006</v>
      </c>
      <c r="D36" s="73">
        <f t="shared" si="0"/>
        <v>1.8888033116180702</v>
      </c>
      <c r="E36" s="51"/>
      <c r="F36" s="104">
        <v>75185.83</v>
      </c>
      <c r="G36" s="104">
        <v>72477.55</v>
      </c>
    </row>
    <row r="37" spans="1:7" s="15" customFormat="1" ht="12" x14ac:dyDescent="0.2">
      <c r="A37" s="51" t="s">
        <v>79</v>
      </c>
      <c r="B37" s="104">
        <v>60665.878847890002</v>
      </c>
      <c r="C37" s="104">
        <v>64211.698307350001</v>
      </c>
      <c r="D37" s="73">
        <f t="shared" si="0"/>
        <v>-5.5220770559406436</v>
      </c>
      <c r="E37" s="51"/>
      <c r="F37" s="104">
        <v>63651.96</v>
      </c>
      <c r="G37" s="104">
        <v>60110.15</v>
      </c>
    </row>
    <row r="38" spans="1:7" s="15" customFormat="1" ht="12" x14ac:dyDescent="0.2">
      <c r="A38" s="51" t="s">
        <v>26</v>
      </c>
      <c r="B38" s="104">
        <v>106710.42554318999</v>
      </c>
      <c r="C38" s="104">
        <v>104219.95699640999</v>
      </c>
      <c r="D38" s="73">
        <f t="shared" si="0"/>
        <v>2.3896273022505632</v>
      </c>
      <c r="E38" s="51"/>
      <c r="F38" s="104">
        <v>110209.69</v>
      </c>
      <c r="G38" s="104">
        <v>106611.93</v>
      </c>
    </row>
    <row r="39" spans="1:7" s="15" customFormat="1" ht="12" x14ac:dyDescent="0.2">
      <c r="A39" s="51" t="s">
        <v>27</v>
      </c>
      <c r="B39" s="104">
        <v>18954.899874409999</v>
      </c>
      <c r="C39" s="104">
        <v>16753.280422250002</v>
      </c>
      <c r="D39" s="73">
        <f t="shared" si="0"/>
        <v>13.141423032805143</v>
      </c>
      <c r="E39" s="51"/>
      <c r="F39" s="104">
        <v>19484.29</v>
      </c>
      <c r="G39" s="104">
        <v>18691.63</v>
      </c>
    </row>
    <row r="40" spans="1:7" s="15" customFormat="1" ht="12" x14ac:dyDescent="0.2">
      <c r="A40" s="51" t="s">
        <v>28</v>
      </c>
      <c r="B40" s="104">
        <v>109235.39350352999</v>
      </c>
      <c r="C40" s="104">
        <v>103376.83632151</v>
      </c>
      <c r="D40" s="73">
        <f t="shared" si="0"/>
        <v>5.6671856002629362</v>
      </c>
      <c r="E40" s="51"/>
      <c r="F40" s="104">
        <v>112748.17</v>
      </c>
      <c r="G40" s="104">
        <v>108553.43</v>
      </c>
    </row>
    <row r="41" spans="1:7" s="15" customFormat="1" ht="12" x14ac:dyDescent="0.2">
      <c r="A41" s="51" t="s">
        <v>29</v>
      </c>
      <c r="B41" s="59"/>
      <c r="C41" s="59"/>
      <c r="D41" s="73">
        <f t="shared" si="0"/>
        <v>0</v>
      </c>
      <c r="E41" s="51"/>
      <c r="F41" s="59"/>
      <c r="G41" s="59"/>
    </row>
    <row r="42" spans="1:7" s="15" customFormat="1" ht="12" x14ac:dyDescent="0.2">
      <c r="A42" s="51" t="s">
        <v>78</v>
      </c>
      <c r="B42" s="104">
        <v>650.23807187</v>
      </c>
      <c r="C42" s="104">
        <v>819.18189852</v>
      </c>
      <c r="D42" s="73">
        <f t="shared" si="0"/>
        <v>-20.623481421553326</v>
      </c>
      <c r="E42" s="51"/>
      <c r="F42" s="104">
        <v>653.39</v>
      </c>
      <c r="G42" s="104">
        <v>641.1</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18722.132250479201</v>
      </c>
      <c r="D48" s="59"/>
      <c r="E48" s="105">
        <v>21440.319709129199</v>
      </c>
      <c r="F48" s="59"/>
      <c r="G48" s="73">
        <f>IFERROR(((C48/E48)-1)*100,IF(C48+E48&lt;&gt;0,100,0))</f>
        <v>-12.677924095938764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1765</v>
      </c>
      <c r="D54" s="62"/>
      <c r="E54" s="106">
        <v>426312</v>
      </c>
      <c r="F54" s="106">
        <v>43557110.844999999</v>
      </c>
      <c r="G54" s="106">
        <v>8684771.7298700009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5777</v>
      </c>
      <c r="C68" s="53">
        <v>6379</v>
      </c>
      <c r="D68" s="73">
        <f>IFERROR(((B68/C68)-1)*100,IF(B68+C68&lt;&gt;0,100,0))</f>
        <v>-9.4372158645555704</v>
      </c>
      <c r="E68" s="53">
        <v>173572</v>
      </c>
      <c r="F68" s="53">
        <v>191339</v>
      </c>
      <c r="G68" s="73">
        <f>IFERROR(((E68/F68)-1)*100,IF(E68+F68&lt;&gt;0,100,0))</f>
        <v>-9.2856134922833284</v>
      </c>
    </row>
    <row r="69" spans="1:7" s="15" customFormat="1" ht="12" x14ac:dyDescent="0.2">
      <c r="A69" s="66" t="s">
        <v>54</v>
      </c>
      <c r="B69" s="54">
        <v>224298416.96700001</v>
      </c>
      <c r="C69" s="53">
        <v>242976099.68000001</v>
      </c>
      <c r="D69" s="73">
        <f>IFERROR(((B69/C69)-1)*100,IF(B69+C69&lt;&gt;0,100,0))</f>
        <v>-7.6870452433793091</v>
      </c>
      <c r="E69" s="53">
        <v>6797773132.5270004</v>
      </c>
      <c r="F69" s="53">
        <v>6986961268.0319996</v>
      </c>
      <c r="G69" s="73">
        <f>IFERROR(((E69/F69)-1)*100,IF(E69+F69&lt;&gt;0,100,0))</f>
        <v>-2.7077312761215167</v>
      </c>
    </row>
    <row r="70" spans="1:7" s="15" customFormat="1" ht="12" x14ac:dyDescent="0.2">
      <c r="A70" s="66" t="s">
        <v>55</v>
      </c>
      <c r="B70" s="54">
        <v>198623216.50169</v>
      </c>
      <c r="C70" s="53">
        <v>214781318.07271999</v>
      </c>
      <c r="D70" s="73">
        <f>IFERROR(((B70/C70)-1)*100,IF(B70+C70&lt;&gt;0,100,0))</f>
        <v>-7.5230479615360331</v>
      </c>
      <c r="E70" s="53">
        <v>6059115597.8804197</v>
      </c>
      <c r="F70" s="53">
        <v>6325378939.1260405</v>
      </c>
      <c r="G70" s="73">
        <f>IFERROR(((E70/F70)-1)*100,IF(E70+F70&lt;&gt;0,100,0))</f>
        <v>-4.2094449013739155</v>
      </c>
    </row>
    <row r="71" spans="1:7" s="15" customFormat="1" ht="12" x14ac:dyDescent="0.2">
      <c r="A71" s="66" t="s">
        <v>93</v>
      </c>
      <c r="B71" s="73">
        <f>IFERROR(B69/B68/1000,)</f>
        <v>38.82610645092609</v>
      </c>
      <c r="C71" s="73">
        <f>IFERROR(C69/C68/1000,)</f>
        <v>38.089998382191567</v>
      </c>
      <c r="D71" s="73">
        <f>IFERROR(((B71/C71)-1)*100,IF(B71+C71&lt;&gt;0,100,0))</f>
        <v>1.9325494880532146</v>
      </c>
      <c r="E71" s="73">
        <f>IFERROR(E69/E68/1000,)</f>
        <v>39.163996108398827</v>
      </c>
      <c r="F71" s="73">
        <f>IFERROR(F69/F68/1000,)</f>
        <v>36.516137682500691</v>
      </c>
      <c r="G71" s="73">
        <f>IFERROR(((E71/F71)-1)*100,IF(E71+F71&lt;&gt;0,100,0))</f>
        <v>7.2512006853535427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2495</v>
      </c>
      <c r="C74" s="53">
        <v>2785</v>
      </c>
      <c r="D74" s="73">
        <f>IFERROR(((B74/C74)-1)*100,IF(B74+C74&lt;&gt;0,100,0))</f>
        <v>-10.412926391382404</v>
      </c>
      <c r="E74" s="53">
        <v>73678</v>
      </c>
      <c r="F74" s="53">
        <v>80329</v>
      </c>
      <c r="G74" s="73">
        <f>IFERROR(((E74/F74)-1)*100,IF(E74+F74&lt;&gt;0,100,0))</f>
        <v>-8.2796997348404737</v>
      </c>
    </row>
    <row r="75" spans="1:7" s="15" customFormat="1" ht="12" x14ac:dyDescent="0.2">
      <c r="A75" s="66" t="s">
        <v>54</v>
      </c>
      <c r="B75" s="54">
        <v>688842087.00600004</v>
      </c>
      <c r="C75" s="53">
        <v>640107577.73699999</v>
      </c>
      <c r="D75" s="73">
        <f>IFERROR(((B75/C75)-1)*100,IF(B75+C75&lt;&gt;0,100,0))</f>
        <v>7.6134873205677911</v>
      </c>
      <c r="E75" s="53">
        <v>18071148114.278999</v>
      </c>
      <c r="F75" s="53">
        <v>17373983726.229</v>
      </c>
      <c r="G75" s="73">
        <f>IFERROR(((E75/F75)-1)*100,IF(E75+F75&lt;&gt;0,100,0))</f>
        <v>4.0126916142871227</v>
      </c>
    </row>
    <row r="76" spans="1:7" s="15" customFormat="1" ht="12" x14ac:dyDescent="0.2">
      <c r="A76" s="66" t="s">
        <v>55</v>
      </c>
      <c r="B76" s="54">
        <v>640360303.75172997</v>
      </c>
      <c r="C76" s="53">
        <v>576519077.04329002</v>
      </c>
      <c r="D76" s="73">
        <f>IFERROR(((B76/C76)-1)*100,IF(B76+C76&lt;&gt;0,100,0))</f>
        <v>11.073567077060687</v>
      </c>
      <c r="E76" s="53">
        <v>16012435044.819799</v>
      </c>
      <c r="F76" s="53">
        <v>15908979610.009501</v>
      </c>
      <c r="G76" s="73">
        <f>IFERROR(((E76/F76)-1)*100,IF(E76+F76&lt;&gt;0,100,0))</f>
        <v>0.65029585395413037</v>
      </c>
    </row>
    <row r="77" spans="1:7" s="15" customFormat="1" ht="12" x14ac:dyDescent="0.2">
      <c r="A77" s="66" t="s">
        <v>93</v>
      </c>
      <c r="B77" s="73">
        <f>IFERROR(B75/B74/1000,)</f>
        <v>276.08901282805613</v>
      </c>
      <c r="C77" s="73">
        <f>IFERROR(C75/C74/1000,)</f>
        <v>229.84114101867144</v>
      </c>
      <c r="D77" s="73">
        <f>IFERROR(((B77/C77)-1)*100,IF(B77+C77&lt;&gt;0,100,0))</f>
        <v>20.121668211535582</v>
      </c>
      <c r="E77" s="73">
        <f>IFERROR(E75/E74/1000,)</f>
        <v>245.27196875972473</v>
      </c>
      <c r="F77" s="73">
        <f>IFERROR(F75/F74/1000,)</f>
        <v>216.28532318625901</v>
      </c>
      <c r="G77" s="73">
        <f>IFERROR(((E77/F77)-1)*100,IF(E77+F77&lt;&gt;0,100,0))</f>
        <v>13.402040021228444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146</v>
      </c>
      <c r="C80" s="53">
        <v>165</v>
      </c>
      <c r="D80" s="73">
        <f>IFERROR(((B80/C80)-1)*100,IF(B80+C80&lt;&gt;0,100,0))</f>
        <v>-11.515151515151512</v>
      </c>
      <c r="E80" s="53">
        <v>5917</v>
      </c>
      <c r="F80" s="53">
        <v>5738</v>
      </c>
      <c r="G80" s="73">
        <f>IFERROR(((E80/F80)-1)*100,IF(E80+F80&lt;&gt;0,100,0))</f>
        <v>3.1195538515162102</v>
      </c>
    </row>
    <row r="81" spans="1:7" s="15" customFormat="1" ht="12" x14ac:dyDescent="0.2">
      <c r="A81" s="66" t="s">
        <v>54</v>
      </c>
      <c r="B81" s="54">
        <v>25445013.070999999</v>
      </c>
      <c r="C81" s="53">
        <v>27565478.612</v>
      </c>
      <c r="D81" s="73">
        <f>IFERROR(((B81/C81)-1)*100,IF(B81+C81&lt;&gt;0,100,0))</f>
        <v>-7.6924677087845117</v>
      </c>
      <c r="E81" s="53">
        <v>663348242.98800004</v>
      </c>
      <c r="F81" s="53">
        <v>664362569.68299997</v>
      </c>
      <c r="G81" s="73">
        <f>IFERROR(((E81/F81)-1)*100,IF(E81+F81&lt;&gt;0,100,0))</f>
        <v>-0.15267667705661792</v>
      </c>
    </row>
    <row r="82" spans="1:7" s="15" customFormat="1" ht="12" x14ac:dyDescent="0.2">
      <c r="A82" s="66" t="s">
        <v>55</v>
      </c>
      <c r="B82" s="54">
        <v>1362397.57882996</v>
      </c>
      <c r="C82" s="53">
        <v>9582176.2793000508</v>
      </c>
      <c r="D82" s="73">
        <f>IFERROR(((B82/C82)-1)*100,IF(B82+C82&lt;&gt;0,100,0))</f>
        <v>-85.781960808077741</v>
      </c>
      <c r="E82" s="53">
        <v>141540740.64984</v>
      </c>
      <c r="F82" s="53">
        <v>182827552.96639499</v>
      </c>
      <c r="G82" s="73">
        <f>IFERROR(((E82/F82)-1)*100,IF(E82+F82&lt;&gt;0,100,0))</f>
        <v>-22.582379759873394</v>
      </c>
    </row>
    <row r="83" spans="1:7" x14ac:dyDescent="0.2">
      <c r="A83" s="66" t="s">
        <v>93</v>
      </c>
      <c r="B83" s="73">
        <f>IFERROR(B81/B80/1000,)</f>
        <v>174.28091144520548</v>
      </c>
      <c r="C83" s="73">
        <f>IFERROR(C81/C80/1000,)</f>
        <v>167.06350673939392</v>
      </c>
      <c r="D83" s="73">
        <f>IFERROR(((B83/C83)-1)*100,IF(B83+C83&lt;&gt;0,100,0))</f>
        <v>4.3201563565106627</v>
      </c>
      <c r="E83" s="73">
        <f>IFERROR(E81/E80/1000,)</f>
        <v>112.10888000473213</v>
      </c>
      <c r="F83" s="73">
        <f>IFERROR(F81/F80/1000,)</f>
        <v>115.78295045015685</v>
      </c>
      <c r="G83" s="73">
        <f>IFERROR(((E83/F83)-1)*100,IF(E83+F83&lt;&gt;0,100,0))</f>
        <v>-3.1732396100981775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8418</v>
      </c>
      <c r="C86" s="51">
        <f>C68+C74+C80</f>
        <v>9329</v>
      </c>
      <c r="D86" s="73">
        <f>IFERROR(((B86/C86)-1)*100,IF(B86+C86&lt;&gt;0,100,0))</f>
        <v>-9.7652481509272189</v>
      </c>
      <c r="E86" s="51">
        <f>E68+E74+E80</f>
        <v>253167</v>
      </c>
      <c r="F86" s="51">
        <f>F68+F74+F80</f>
        <v>277406</v>
      </c>
      <c r="G86" s="73">
        <f>IFERROR(((E86/F86)-1)*100,IF(E86+F86&lt;&gt;0,100,0))</f>
        <v>-8.7377345839671818</v>
      </c>
    </row>
    <row r="87" spans="1:7" s="15" customFormat="1" ht="12" x14ac:dyDescent="0.2">
      <c r="A87" s="66" t="s">
        <v>54</v>
      </c>
      <c r="B87" s="51">
        <f t="shared" ref="B87:C87" si="1">B69+B75+B81</f>
        <v>938585517.04400003</v>
      </c>
      <c r="C87" s="51">
        <f t="shared" si="1"/>
        <v>910649156.02900004</v>
      </c>
      <c r="D87" s="73">
        <f>IFERROR(((B87/C87)-1)*100,IF(B87+C87&lt;&gt;0,100,0))</f>
        <v>3.0677413831710965</v>
      </c>
      <c r="E87" s="51">
        <f t="shared" ref="E87:F87" si="2">E69+E75+E81</f>
        <v>25532269489.793999</v>
      </c>
      <c r="F87" s="51">
        <f t="shared" si="2"/>
        <v>25025307563.944</v>
      </c>
      <c r="G87" s="73">
        <f>IFERROR(((E87/F87)-1)*100,IF(E87+F87&lt;&gt;0,100,0))</f>
        <v>2.0257969839316603</v>
      </c>
    </row>
    <row r="88" spans="1:7" s="15" customFormat="1" ht="12" x14ac:dyDescent="0.2">
      <c r="A88" s="66" t="s">
        <v>55</v>
      </c>
      <c r="B88" s="51">
        <f t="shared" ref="B88:C88" si="3">B70+B76+B82</f>
        <v>840345917.83225</v>
      </c>
      <c r="C88" s="51">
        <f t="shared" si="3"/>
        <v>800882571.39531004</v>
      </c>
      <c r="D88" s="73">
        <f>IFERROR(((B88/C88)-1)*100,IF(B88+C88&lt;&gt;0,100,0))</f>
        <v>4.9274822360269699</v>
      </c>
      <c r="E88" s="51">
        <f t="shared" ref="E88:F88" si="4">E70+E76+E82</f>
        <v>22213091383.35006</v>
      </c>
      <c r="F88" s="51">
        <f t="shared" si="4"/>
        <v>22417186102.101936</v>
      </c>
      <c r="G88" s="73">
        <f>IFERROR(((E88/F88)-1)*100,IF(E88+F88&lt;&gt;0,100,0))</f>
        <v>-0.91043861536547199</v>
      </c>
    </row>
    <row r="89" spans="1:7" x14ac:dyDescent="0.2">
      <c r="A89" s="66" t="s">
        <v>94</v>
      </c>
      <c r="B89" s="73">
        <f>IFERROR((B75/B87)*100,IF(B75+B87&lt;&gt;0,100,0))</f>
        <v>73.39151036289725</v>
      </c>
      <c r="C89" s="73">
        <f>IFERROR((C75/C87)*100,IF(C75+C87&lt;&gt;0,100,0))</f>
        <v>70.291349143535086</v>
      </c>
      <c r="D89" s="73">
        <f>IFERROR(((B89/C89)-1)*100,IF(B89+C89&lt;&gt;0,100,0))</f>
        <v>4.4104448941954866</v>
      </c>
      <c r="E89" s="73">
        <f>IFERROR((E75/E87)*100,IF(E75+E87&lt;&gt;0,100,0))</f>
        <v>70.777680462375542</v>
      </c>
      <c r="F89" s="73">
        <f>IFERROR((F75/F87)*100,IF(F75+F87&lt;&gt;0,100,0))</f>
        <v>69.425655136647009</v>
      </c>
      <c r="G89" s="73">
        <f>IFERROR(((E89/F89)-1)*100,IF(E89+F89&lt;&gt;0,100,0))</f>
        <v>1.9474433810777958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92201016.206</v>
      </c>
      <c r="C97" s="107">
        <v>162465580.40599999</v>
      </c>
      <c r="D97" s="52">
        <f>B97-C97</f>
        <v>-70264564.199999988</v>
      </c>
      <c r="E97" s="107">
        <v>2849274560.0159998</v>
      </c>
      <c r="F97" s="107">
        <v>3580932577.2160001</v>
      </c>
      <c r="G97" s="68">
        <f>E97-F97</f>
        <v>-731658017.20000029</v>
      </c>
    </row>
    <row r="98" spans="1:7" s="15" customFormat="1" ht="13.5" x14ac:dyDescent="0.2">
      <c r="A98" s="66" t="s">
        <v>88</v>
      </c>
      <c r="B98" s="53">
        <v>83253358.415000007</v>
      </c>
      <c r="C98" s="107">
        <v>131783367.69499999</v>
      </c>
      <c r="D98" s="52">
        <f>B98-C98</f>
        <v>-48530009.279999986</v>
      </c>
      <c r="E98" s="107">
        <v>2789294635.6999998</v>
      </c>
      <c r="F98" s="107">
        <v>3513509479.7670002</v>
      </c>
      <c r="G98" s="68">
        <f>E98-F98</f>
        <v>-724214844.06700039</v>
      </c>
    </row>
    <row r="99" spans="1:7" s="15" customFormat="1" ht="12" x14ac:dyDescent="0.2">
      <c r="A99" s="69" t="s">
        <v>16</v>
      </c>
      <c r="B99" s="52">
        <f>B97-B98</f>
        <v>8947657.7909999937</v>
      </c>
      <c r="C99" s="52">
        <f>C97-C98</f>
        <v>30682212.710999995</v>
      </c>
      <c r="D99" s="70"/>
      <c r="E99" s="52">
        <f>E97-E98</f>
        <v>59979924.315999985</v>
      </c>
      <c r="F99" s="70">
        <f>F97-F98</f>
        <v>67423097.448999882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1020.98679677487</v>
      </c>
      <c r="C111" s="108">
        <v>884.86413705052803</v>
      </c>
      <c r="D111" s="73">
        <f>IFERROR(((B111/C111)-1)*100,IF(B111+C111&lt;&gt;0,100,0))</f>
        <v>15.383453122879697</v>
      </c>
      <c r="E111" s="72"/>
      <c r="F111" s="109">
        <v>1026.2659558537</v>
      </c>
      <c r="G111" s="109">
        <v>1020.89681842608</v>
      </c>
    </row>
    <row r="112" spans="1:7" s="15" customFormat="1" ht="12" x14ac:dyDescent="0.2">
      <c r="A112" s="66" t="s">
        <v>50</v>
      </c>
      <c r="B112" s="109">
        <v>1005.43224458643</v>
      </c>
      <c r="C112" s="108">
        <v>872.18166269781796</v>
      </c>
      <c r="D112" s="73">
        <f>IFERROR(((B112/C112)-1)*100,IF(B112+C112&lt;&gt;0,100,0))</f>
        <v>15.277847217796747</v>
      </c>
      <c r="E112" s="72"/>
      <c r="F112" s="109">
        <v>1010.67357324737</v>
      </c>
      <c r="G112" s="109">
        <v>1005.43224458643</v>
      </c>
    </row>
    <row r="113" spans="1:7" s="15" customFormat="1" ht="12" x14ac:dyDescent="0.2">
      <c r="A113" s="66" t="s">
        <v>51</v>
      </c>
      <c r="B113" s="109">
        <v>1107.55436433112</v>
      </c>
      <c r="C113" s="108">
        <v>949.83053121793898</v>
      </c>
      <c r="D113" s="73">
        <f>IFERROR(((B113/C113)-1)*100,IF(B113+C113&lt;&gt;0,100,0))</f>
        <v>16.605470968693382</v>
      </c>
      <c r="E113" s="72"/>
      <c r="F113" s="109">
        <v>1112.7556973810699</v>
      </c>
      <c r="G113" s="109">
        <v>1103.7986306039199</v>
      </c>
    </row>
    <row r="114" spans="1:7" s="25" customFormat="1" ht="12" x14ac:dyDescent="0.2">
      <c r="A114" s="69" t="s">
        <v>52</v>
      </c>
      <c r="B114" s="73"/>
      <c r="C114" s="72"/>
      <c r="D114" s="74"/>
      <c r="E114" s="72"/>
      <c r="F114" s="58"/>
      <c r="G114" s="58"/>
    </row>
    <row r="115" spans="1:7" s="15" customFormat="1" ht="12" x14ac:dyDescent="0.2">
      <c r="A115" s="66" t="s">
        <v>56</v>
      </c>
      <c r="B115" s="109">
        <v>746.02502652593103</v>
      </c>
      <c r="C115" s="108">
        <v>674.93670321046204</v>
      </c>
      <c r="D115" s="73">
        <f>IFERROR(((B115/C115)-1)*100,IF(B115+C115&lt;&gt;0,100,0))</f>
        <v>10.532591127038149</v>
      </c>
      <c r="E115" s="72"/>
      <c r="F115" s="109">
        <v>746.795874865114</v>
      </c>
      <c r="G115" s="109">
        <v>745.852982313349</v>
      </c>
    </row>
    <row r="116" spans="1:7" s="15" customFormat="1" ht="12" x14ac:dyDescent="0.2">
      <c r="A116" s="66" t="s">
        <v>57</v>
      </c>
      <c r="B116" s="109">
        <v>996.03759272466095</v>
      </c>
      <c r="C116" s="108">
        <v>886.03495035704896</v>
      </c>
      <c r="D116" s="73">
        <f>IFERROR(((B116/C116)-1)*100,IF(B116+C116&lt;&gt;0,100,0))</f>
        <v>12.415158377588131</v>
      </c>
      <c r="E116" s="72"/>
      <c r="F116" s="109">
        <v>999.78343905518102</v>
      </c>
      <c r="G116" s="109">
        <v>996.03759272466095</v>
      </c>
    </row>
    <row r="117" spans="1:7" s="15" customFormat="1" ht="12" x14ac:dyDescent="0.2">
      <c r="A117" s="66" t="s">
        <v>59</v>
      </c>
      <c r="B117" s="109">
        <v>1176.35664398382</v>
      </c>
      <c r="C117" s="108">
        <v>1013.98574404744</v>
      </c>
      <c r="D117" s="73">
        <f>IFERROR(((B117/C117)-1)*100,IF(B117+C117&lt;&gt;0,100,0))</f>
        <v>16.013134394597905</v>
      </c>
      <c r="E117" s="72"/>
      <c r="F117" s="109">
        <v>1185.4313300063</v>
      </c>
      <c r="G117" s="109">
        <v>1176.35664398382</v>
      </c>
    </row>
    <row r="118" spans="1:7" s="15" customFormat="1" ht="12" x14ac:dyDescent="0.2">
      <c r="A118" s="66" t="s">
        <v>58</v>
      </c>
      <c r="B118" s="109">
        <v>1096.7989579218199</v>
      </c>
      <c r="C118" s="108">
        <v>929.68616190047499</v>
      </c>
      <c r="D118" s="73">
        <f>IFERROR(((B118/C118)-1)*100,IF(B118+C118&lt;&gt;0,100,0))</f>
        <v>17.975183763059466</v>
      </c>
      <c r="E118" s="72"/>
      <c r="F118" s="109">
        <v>1103.20325780402</v>
      </c>
      <c r="G118" s="109">
        <v>1091.5572748919701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595</v>
      </c>
      <c r="C127" s="53">
        <v>682</v>
      </c>
      <c r="D127" s="73">
        <f>IFERROR(((B127/C127)-1)*100,IF(B127+C127&lt;&gt;0,100,0))</f>
        <v>-12.756598240469208</v>
      </c>
      <c r="E127" s="53">
        <v>9844</v>
      </c>
      <c r="F127" s="53">
        <v>9891</v>
      </c>
      <c r="G127" s="73">
        <f>IFERROR(((E127/F127)-1)*100,IF(E127+F127&lt;&gt;0,100,0))</f>
        <v>-0.47517945607117307</v>
      </c>
    </row>
    <row r="128" spans="1:7" s="15" customFormat="1" ht="12" x14ac:dyDescent="0.2">
      <c r="A128" s="66" t="s">
        <v>74</v>
      </c>
      <c r="B128" s="54">
        <v>12</v>
      </c>
      <c r="C128" s="53">
        <v>37</v>
      </c>
      <c r="D128" s="73">
        <f>IFERROR(((B128/C128)-1)*100,IF(B128+C128&lt;&gt;0,100,0))</f>
        <v>-67.567567567567565</v>
      </c>
      <c r="E128" s="53">
        <v>194</v>
      </c>
      <c r="F128" s="53">
        <v>210</v>
      </c>
      <c r="G128" s="73">
        <f>IFERROR(((E128/F128)-1)*100,IF(E128+F128&lt;&gt;0,100,0))</f>
        <v>-7.6190476190476142</v>
      </c>
    </row>
    <row r="129" spans="1:7" s="25" customFormat="1" ht="12" x14ac:dyDescent="0.2">
      <c r="A129" s="69" t="s">
        <v>34</v>
      </c>
      <c r="B129" s="70">
        <f>SUM(B126:B128)</f>
        <v>607</v>
      </c>
      <c r="C129" s="70">
        <f>SUM(C126:C128)</f>
        <v>719</v>
      </c>
      <c r="D129" s="73">
        <f>IFERROR(((B129/C129)-1)*100,IF(B129+C129&lt;&gt;0,100,0))</f>
        <v>-15.577190542420027</v>
      </c>
      <c r="E129" s="70">
        <f>SUM(E126:E128)</f>
        <v>10038</v>
      </c>
      <c r="F129" s="70">
        <f>SUM(F126:F128)</f>
        <v>10107</v>
      </c>
      <c r="G129" s="73">
        <f>IFERROR(((E129/F129)-1)*100,IF(E129+F129&lt;&gt;0,100,0))</f>
        <v>-0.68269516176907574</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29</v>
      </c>
      <c r="D132" s="73">
        <f>IFERROR(((B132/C132)-1)*100,IF(B132+C132&lt;&gt;0,100,0))</f>
        <v>-100</v>
      </c>
      <c r="E132" s="53">
        <v>715</v>
      </c>
      <c r="F132" s="53">
        <v>661</v>
      </c>
      <c r="G132" s="73">
        <f>IFERROR(((E132/F132)-1)*100,IF(E132+F132&lt;&gt;0,100,0))</f>
        <v>8.1694402420574797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29</v>
      </c>
      <c r="D134" s="73">
        <f>IFERROR(((B134/C134)-1)*100,IF(B134+C134&lt;&gt;0,100,0))</f>
        <v>-100</v>
      </c>
      <c r="E134" s="70">
        <f>SUM(E132:E133)</f>
        <v>715</v>
      </c>
      <c r="F134" s="70">
        <f>SUM(F132:F133)</f>
        <v>661</v>
      </c>
      <c r="G134" s="73">
        <f>IFERROR(((E134/F134)-1)*100,IF(E134+F134&lt;&gt;0,100,0))</f>
        <v>8.1694402420574797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697972</v>
      </c>
      <c r="C138" s="53">
        <v>524566</v>
      </c>
      <c r="D138" s="73">
        <f>IFERROR(((B138/C138)-1)*100,IF(B138+C138&lt;&gt;0,100,0))</f>
        <v>33.057041439971321</v>
      </c>
      <c r="E138" s="53">
        <v>10043219</v>
      </c>
      <c r="F138" s="53">
        <v>8487408</v>
      </c>
      <c r="G138" s="73">
        <f>IFERROR(((E138/F138)-1)*100,IF(E138+F138&lt;&gt;0,100,0))</f>
        <v>18.330814307501186</v>
      </c>
    </row>
    <row r="139" spans="1:7" s="15" customFormat="1" ht="12" x14ac:dyDescent="0.2">
      <c r="A139" s="66" t="s">
        <v>74</v>
      </c>
      <c r="B139" s="54">
        <v>1067</v>
      </c>
      <c r="C139" s="53">
        <v>1959</v>
      </c>
      <c r="D139" s="73">
        <f>IFERROR(((B139/C139)-1)*100,IF(B139+C139&lt;&gt;0,100,0))</f>
        <v>-45.53343542623788</v>
      </c>
      <c r="E139" s="53">
        <v>7545</v>
      </c>
      <c r="F139" s="53">
        <v>11001</v>
      </c>
      <c r="G139" s="73">
        <f>IFERROR(((E139/F139)-1)*100,IF(E139+F139&lt;&gt;0,100,0))</f>
        <v>-31.415325879465506</v>
      </c>
    </row>
    <row r="140" spans="1:7" s="15" customFormat="1" ht="12" x14ac:dyDescent="0.2">
      <c r="A140" s="69" t="s">
        <v>34</v>
      </c>
      <c r="B140" s="70">
        <f>SUM(B137:B139)</f>
        <v>699039</v>
      </c>
      <c r="C140" s="70">
        <f>SUM(C137:C139)</f>
        <v>526525</v>
      </c>
      <c r="D140" s="73">
        <f>IFERROR(((B140/C140)-1)*100,IF(B140+C140&lt;&gt;0,100,0))</f>
        <v>32.764636057167287</v>
      </c>
      <c r="E140" s="70">
        <f>SUM(E137:E139)</f>
        <v>10050764</v>
      </c>
      <c r="F140" s="70">
        <f>SUM(F137:F139)</f>
        <v>8499239</v>
      </c>
      <c r="G140" s="73">
        <f>IFERROR(((E140/F140)-1)*100,IF(E140+F140&lt;&gt;0,100,0))</f>
        <v>18.254869641858519</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5750</v>
      </c>
      <c r="D143" s="73">
        <f>IFERROR(((B143/C143)-1)*100,)</f>
        <v>-100</v>
      </c>
      <c r="E143" s="53">
        <v>553227</v>
      </c>
      <c r="F143" s="53">
        <v>329188</v>
      </c>
      <c r="G143" s="73">
        <f>IFERROR(((E143/F143)-1)*100,)</f>
        <v>68.058070160516166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5750</v>
      </c>
      <c r="D145" s="73">
        <f>IFERROR(((B145/C145)-1)*100,)</f>
        <v>-100</v>
      </c>
      <c r="E145" s="70">
        <f>SUM(E143:E144)</f>
        <v>553227</v>
      </c>
      <c r="F145" s="70">
        <f>SUM(F143:F144)</f>
        <v>329188</v>
      </c>
      <c r="G145" s="73">
        <f>IFERROR(((E145/F145)-1)*100,)</f>
        <v>68.058070160516166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64112954.943850003</v>
      </c>
      <c r="C149" s="53">
        <v>42903361.515969999</v>
      </c>
      <c r="D149" s="73">
        <f>IFERROR(((B149/C149)-1)*100,IF(B149+C149&lt;&gt;0,100,0))</f>
        <v>49.435738083098954</v>
      </c>
      <c r="E149" s="53">
        <v>863453949.16288996</v>
      </c>
      <c r="F149" s="53">
        <v>741075054.32387996</v>
      </c>
      <c r="G149" s="73">
        <f>IFERROR(((E149/F149)-1)*100,IF(E149+F149&lt;&gt;0,100,0))</f>
        <v>16.51369778607139</v>
      </c>
    </row>
    <row r="150" spans="1:7" x14ac:dyDescent="0.2">
      <c r="A150" s="66" t="s">
        <v>74</v>
      </c>
      <c r="B150" s="54">
        <v>8259760.54</v>
      </c>
      <c r="C150" s="53">
        <v>12201194.23</v>
      </c>
      <c r="D150" s="73">
        <f>IFERROR(((B150/C150)-1)*100,IF(B150+C150&lt;&gt;0,100,0))</f>
        <v>-32.303671392337144</v>
      </c>
      <c r="E150" s="53">
        <v>54518787.890000001</v>
      </c>
      <c r="F150" s="53">
        <v>73437171.230000004</v>
      </c>
      <c r="G150" s="73">
        <f>IFERROR(((E150/F150)-1)*100,IF(E150+F150&lt;&gt;0,100,0))</f>
        <v>-25.76131817598062</v>
      </c>
    </row>
    <row r="151" spans="1:7" s="15" customFormat="1" ht="12" x14ac:dyDescent="0.2">
      <c r="A151" s="69" t="s">
        <v>34</v>
      </c>
      <c r="B151" s="70">
        <f>SUM(B148:B150)</f>
        <v>72372715.483850002</v>
      </c>
      <c r="C151" s="70">
        <f>SUM(C148:C150)</f>
        <v>55104555.745969996</v>
      </c>
      <c r="D151" s="73">
        <f>IFERROR(((B151/C151)-1)*100,IF(B151+C151&lt;&gt;0,100,0))</f>
        <v>31.337081851245841</v>
      </c>
      <c r="E151" s="70">
        <f>SUM(E148:E150)</f>
        <v>917972737.05288994</v>
      </c>
      <c r="F151" s="70">
        <f>SUM(F148:F150)</f>
        <v>814531304.31138003</v>
      </c>
      <c r="G151" s="73">
        <f>IFERROR(((E151/F151)-1)*100,IF(E151+F151&lt;&gt;0,100,0))</f>
        <v>12.699503652466881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6574.2995000000001</v>
      </c>
      <c r="D154" s="73">
        <f>IFERROR(((B154/C154)-1)*100,IF(B154+C154&lt;&gt;0,100,0))</f>
        <v>-100</v>
      </c>
      <c r="E154" s="53">
        <v>631888.80700000003</v>
      </c>
      <c r="F154" s="53">
        <v>500057.87141999998</v>
      </c>
      <c r="G154" s="73">
        <f>IFERROR(((E154/F154)-1)*100,IF(E154+F154&lt;&gt;0,100,0))</f>
        <v>26.363135771794475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6574.2995000000001</v>
      </c>
      <c r="D156" s="73">
        <f>IFERROR(((B156/C156)-1)*100,IF(B156+C156&lt;&gt;0,100,0))</f>
        <v>-100</v>
      </c>
      <c r="E156" s="70">
        <f>SUM(E154:E155)</f>
        <v>631888.80700000003</v>
      </c>
      <c r="F156" s="70">
        <f>SUM(F154:F155)</f>
        <v>500057.87141999998</v>
      </c>
      <c r="G156" s="73">
        <f>IFERROR(((E156/F156)-1)*100,IF(E156+F156&lt;&gt;0,100,0))</f>
        <v>26.363135771794475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1747551</v>
      </c>
      <c r="C160" s="53">
        <v>1594612</v>
      </c>
      <c r="D160" s="73">
        <f>IFERROR(((B160/C160)-1)*100,IF(B160+C160&lt;&gt;0,100,0))</f>
        <v>9.5909851424672574</v>
      </c>
      <c r="E160" s="65"/>
      <c r="F160" s="65"/>
      <c r="G160" s="52"/>
    </row>
    <row r="161" spans="1:7" s="15" customFormat="1" ht="12" x14ac:dyDescent="0.2">
      <c r="A161" s="66" t="s">
        <v>74</v>
      </c>
      <c r="B161" s="54">
        <v>1438</v>
      </c>
      <c r="C161" s="53">
        <v>1597</v>
      </c>
      <c r="D161" s="73">
        <f>IFERROR(((B161/C161)-1)*100,IF(B161+C161&lt;&gt;0,100,0))</f>
        <v>-9.9561678146524724</v>
      </c>
      <c r="E161" s="65"/>
      <c r="F161" s="65"/>
      <c r="G161" s="52"/>
    </row>
    <row r="162" spans="1:7" s="25" customFormat="1" ht="12" x14ac:dyDescent="0.2">
      <c r="A162" s="69" t="s">
        <v>34</v>
      </c>
      <c r="B162" s="70">
        <f>SUM(B159:B161)</f>
        <v>1748989</v>
      </c>
      <c r="C162" s="70">
        <f>SUM(C159:C161)</f>
        <v>1596209</v>
      </c>
      <c r="D162" s="73">
        <f>IFERROR(((B162/C162)-1)*100,IF(B162+C162&lt;&gt;0,100,0))</f>
        <v>9.5714283029352707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198537</v>
      </c>
      <c r="C165" s="53">
        <v>188382</v>
      </c>
      <c r="D165" s="73">
        <f>IFERROR(((B165/C165)-1)*100,IF(B165+C165&lt;&gt;0,100,0))</f>
        <v>5.3906424180654167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198537</v>
      </c>
      <c r="C167" s="70">
        <f>SUM(C165:C166)</f>
        <v>188382</v>
      </c>
      <c r="D167" s="73">
        <f>IFERROR(((B167/C167)-1)*100,IF(B167+C167&lt;&gt;0,100,0))</f>
        <v>5.3906424180654167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35346</v>
      </c>
      <c r="C175" s="88">
        <v>36390</v>
      </c>
      <c r="D175" s="73">
        <f>IFERROR(((B175/C175)-1)*100,IF(B175+C175&lt;&gt;0,100,0))</f>
        <v>-2.8689200329760967</v>
      </c>
      <c r="E175" s="88">
        <v>894798</v>
      </c>
      <c r="F175" s="88">
        <v>734996</v>
      </c>
      <c r="G175" s="73">
        <f>IFERROR(((E175/F175)-1)*100,IF(E175+F175&lt;&gt;0,100,0))</f>
        <v>21.74188703067772</v>
      </c>
    </row>
    <row r="176" spans="1:7" x14ac:dyDescent="0.2">
      <c r="A176" s="66" t="s">
        <v>32</v>
      </c>
      <c r="B176" s="87">
        <v>155726</v>
      </c>
      <c r="C176" s="88">
        <v>183956</v>
      </c>
      <c r="D176" s="73">
        <f t="shared" ref="D176:D178" si="5">IFERROR(((B176/C176)-1)*100,IF(B176+C176&lt;&gt;0,100,0))</f>
        <v>-15.34606101459045</v>
      </c>
      <c r="E176" s="88">
        <v>4123222</v>
      </c>
      <c r="F176" s="88">
        <v>3999180</v>
      </c>
      <c r="G176" s="73">
        <f>IFERROR(((E176/F176)-1)*100,IF(E176+F176&lt;&gt;0,100,0))</f>
        <v>3.1016858455983565</v>
      </c>
    </row>
    <row r="177" spans="1:7" x14ac:dyDescent="0.2">
      <c r="A177" s="66" t="s">
        <v>91</v>
      </c>
      <c r="B177" s="87">
        <v>67890242.545172006</v>
      </c>
      <c r="C177" s="88">
        <v>71161119.837392002</v>
      </c>
      <c r="D177" s="73">
        <f t="shared" si="5"/>
        <v>-4.5964387571389764</v>
      </c>
      <c r="E177" s="88">
        <v>1757099987.2251899</v>
      </c>
      <c r="F177" s="88">
        <v>1600576689.63432</v>
      </c>
      <c r="G177" s="73">
        <f>IFERROR(((E177/F177)-1)*100,IF(E177+F177&lt;&gt;0,100,0))</f>
        <v>9.779181379095947</v>
      </c>
    </row>
    <row r="178" spans="1:7" x14ac:dyDescent="0.2">
      <c r="A178" s="66" t="s">
        <v>92</v>
      </c>
      <c r="B178" s="87">
        <v>238122</v>
      </c>
      <c r="C178" s="88">
        <v>249002</v>
      </c>
      <c r="D178" s="73">
        <f t="shared" si="5"/>
        <v>-4.3694428157203591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474</v>
      </c>
      <c r="C181" s="88">
        <v>934</v>
      </c>
      <c r="D181" s="73">
        <f t="shared" ref="D181:D184" si="6">IFERROR(((B181/C181)-1)*100,IF(B181+C181&lt;&gt;0,100,0))</f>
        <v>-49.250535331905787</v>
      </c>
      <c r="E181" s="88">
        <v>25970</v>
      </c>
      <c r="F181" s="88">
        <v>18390</v>
      </c>
      <c r="G181" s="73">
        <f t="shared" ref="G181" si="7">IFERROR(((E181/F181)-1)*100,IF(E181+F181&lt;&gt;0,100,0))</f>
        <v>41.218053289831438</v>
      </c>
    </row>
    <row r="182" spans="1:7" x14ac:dyDescent="0.2">
      <c r="A182" s="66" t="s">
        <v>32</v>
      </c>
      <c r="B182" s="87">
        <v>7480</v>
      </c>
      <c r="C182" s="88">
        <v>11712</v>
      </c>
      <c r="D182" s="73">
        <f t="shared" si="6"/>
        <v>-36.133879781420767</v>
      </c>
      <c r="E182" s="88">
        <v>284898</v>
      </c>
      <c r="F182" s="88">
        <v>213048</v>
      </c>
      <c r="G182" s="73">
        <f t="shared" ref="G182" si="8">IFERROR(((E182/F182)-1)*100,IF(E182+F182&lt;&gt;0,100,0))</f>
        <v>33.724794412526762</v>
      </c>
    </row>
    <row r="183" spans="1:7" x14ac:dyDescent="0.2">
      <c r="A183" s="66" t="s">
        <v>91</v>
      </c>
      <c r="B183" s="87">
        <v>155739.6214</v>
      </c>
      <c r="C183" s="88">
        <v>166254.49176</v>
      </c>
      <c r="D183" s="73">
        <f t="shared" si="6"/>
        <v>-6.3245631734142549</v>
      </c>
      <c r="E183" s="88">
        <v>5966909.8261599997</v>
      </c>
      <c r="F183" s="88">
        <v>2766795.85604</v>
      </c>
      <c r="G183" s="73">
        <f t="shared" ref="G183" si="9">IFERROR(((E183/F183)-1)*100,IF(E183+F183&lt;&gt;0,100,0))</f>
        <v>115.66136920199779</v>
      </c>
    </row>
    <row r="184" spans="1:7" x14ac:dyDescent="0.2">
      <c r="A184" s="66" t="s">
        <v>92</v>
      </c>
      <c r="B184" s="87">
        <v>58828</v>
      </c>
      <c r="C184" s="88">
        <v>58400</v>
      </c>
      <c r="D184" s="73">
        <f t="shared" si="6"/>
        <v>0.73287671232875606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2024-07-22T11:06:51Z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