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335D396-F09E-4938-9D2C-0B006DDF0DD9}" xr6:coauthVersionLast="47" xr6:coauthVersionMax="47" xr10:uidLastSave="{00000000-0000-0000-0000-000000000000}"/>
  <bookViews>
    <workbookView xWindow="3300" yWindow="2505" windowWidth="1360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<sst xmlns="http://schemas.openxmlformats.org/spreadsheetml/2006/main" count="265" uniqueCount="100">
  <si>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</si>
  <si>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</si>
  <si>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</si>
  <si>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</si>
  <si>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</si>
  <si>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</si>
  <si>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</si>
  <si>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</si>
  <si>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</si>
  <si>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</si>
  <si>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</si>
  <si>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</si>
  <si>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</si>
  <si>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</si>
  <si>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</si>
  <si>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</si>
  <si>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</si>
  <si>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</si>
  <si>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</si>
  <si>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</si>
  <si>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</si>
  <si>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</si>
  <si>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</si>
  <si>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</si>
  <si>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</si>
  <si>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</si>
  <si>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</si>
  <si>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</si>
  <si>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</si>
  <si>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</si>
  <si>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</si>
  <si>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</si>
  <si>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</si>
  <si>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</si>
  <si>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</si>
  <si>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</si>
  <si>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</si>
  <si>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</si>
  <si>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</si>
  <si>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</si>
  <si>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</si>
  <si>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</si>
  <si>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</si>
  <si>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</si>
  <si>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</si>
  <si>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</si>
  <si>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</si>
  <si>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</si>
  <si>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</si>
  <si>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</si>
  <si>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</si>
  <si>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</si>
  <si>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</si>
  <si>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</si>
  <si>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</si>
  <si>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</si>
  <si>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</si>
  <si>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</si>
  <si>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</si>
  <si>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</si>
  <si>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</si>
  <si>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</si>
  <si>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</si>
  <si>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</si>
  <si>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</si>
  <si>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</si>
  <si>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</si>
  <si>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</si>
  <si>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</si>
  <si>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</si>
  <si>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</si>
  <si>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</si>
  <si>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</si>
  <si>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</si>
  <si>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</si>
  <si>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</si>
  <si>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</si>
  <si>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</si>
  <si>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</si>
  <si>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</si>
  <si>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</si>
  <si>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</si>
  <si>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</si>
  <si>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</si>
  <si>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</si>
  <si>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</si>
  <si>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</si>
  <si>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</si>
  <si>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</si>
  <si>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</si>
  <si>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</si>
  <si>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</si>
  <si>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</si>
  <si>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</si>
  <si>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</si>
  <si>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</si>
  <si>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</si>
  <si>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26 July 2024</t>
  </si>
  <si>
    <t>26.07.2024</t>
  </si>
  <si>
    <t>28.07.2023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</si>
</sst>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1632193</v>
      </c>
      <c r="C11" s="54">
        <v>1495846</v>
      </c>
      <c r="D11" s="73">
        <f>IFERROR(((B11/C11)-1)*100,IF(B11+C11&lt;&gt;0,100,0))</f>
        <v>9.1150425912827959</v>
      </c>
      <c r="E11" s="54">
        <v>51087569</v>
      </c>
      <c r="F11" s="54">
        <v>45347931</v>
      </c>
      <c r="G11" s="73">
        <f>IFERROR(((E11/F11)-1)*100,IF(E11+F11&lt;&gt;0,100,0))</f>
        <v>12.656890564643408</v>
      </c>
    </row>
    <row r="12" spans="1:7" s="15" customFormat="1" ht="12" x14ac:dyDescent="0.2">
      <c r="A12" s="51" t="s">
        <v>9</v>
      </c>
      <c r="B12" s="54">
        <v>1561928.4809999999</v>
      </c>
      <c r="C12" s="54">
        <v>1420570.1370000001</v>
      </c>
      <c r="D12" s="73">
        <f>IFERROR(((B12/C12)-1)*100,IF(B12+C12&lt;&gt;0,100,0))</f>
        <v>9.9508176554044869</v>
      </c>
      <c r="E12" s="54">
        <v>43147584.582999997</v>
      </c>
      <c r="F12" s="54">
        <v>44860240.292999998</v>
      </c>
      <c r="G12" s="73">
        <f>IFERROR(((E12/F12)-1)*100,IF(E12+F12&lt;&gt;0,100,0))</f>
        <v>-3.8177586629361993</v>
      </c>
    </row>
    <row r="13" spans="1:7" s="15" customFormat="1" ht="12" x14ac:dyDescent="0.2">
      <c r="A13" s="51" t="s">
        <v>10</v>
      </c>
      <c r="B13" s="54">
        <v>97373718.530313894</v>
      </c>
      <c r="C13" s="54">
        <v>101077267.41600899</v>
      </c>
      <c r="D13" s="73">
        <f>IFERROR(((B13/C13)-1)*100,IF(B13+C13&lt;&gt;0,100,0))</f>
        <v>-3.6640769783102711</v>
      </c>
      <c r="E13" s="54">
        <v>2962038092.2918801</v>
      </c>
      <c r="F13" s="54">
        <v>3276883353.1385198</v>
      </c>
      <c r="G13" s="73">
        <f>IFERROR(((E13/F13)-1)*100,IF(E13+F13&lt;&gt;0,100,0))</f>
        <v>-9.6080704412346059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481</v>
      </c>
      <c r="C16" s="54">
        <v>449</v>
      </c>
      <c r="D16" s="73">
        <f>IFERROR(((B16/C16)-1)*100,IF(B16+C16&lt;&gt;0,100,0))</f>
        <v>7.1269487750556859</v>
      </c>
      <c r="E16" s="54">
        <v>12966</v>
      </c>
      <c r="F16" s="54">
        <v>11255</v>
      </c>
      <c r="G16" s="73">
        <f>IFERROR(((E16/F16)-1)*100,IF(E16+F16&lt;&gt;0,100,0))</f>
        <v>15.202132385606394</v>
      </c>
    </row>
    <row r="17" spans="1:7" s="15" customFormat="1" ht="12" x14ac:dyDescent="0.2">
      <c r="A17" s="51" t="s">
        <v>9</v>
      </c>
      <c r="B17" s="54">
        <v>176781.99400000001</v>
      </c>
      <c r="C17" s="54">
        <v>175924.31200000001</v>
      </c>
      <c r="D17" s="73">
        <f>IFERROR(((B17/C17)-1)*100,IF(B17+C17&lt;&gt;0,100,0))</f>
        <v>0.487528977802687</v>
      </c>
      <c r="E17" s="54">
        <v>6824674.6119999997</v>
      </c>
      <c r="F17" s="54">
        <v>5051116.2889999999</v>
      </c>
      <c r="G17" s="73">
        <f>IFERROR(((E17/F17)-1)*100,IF(E17+F17&lt;&gt;0,100,0))</f>
        <v>35.112205332954673</v>
      </c>
    </row>
    <row r="18" spans="1:7" s="15" customFormat="1" ht="12" x14ac:dyDescent="0.2">
      <c r="A18" s="51" t="s">
        <v>10</v>
      </c>
      <c r="B18" s="54">
        <v>18580631.966318902</v>
      </c>
      <c r="C18" s="54">
        <v>11198907.488909701</v>
      </c>
      <c r="D18" s="73">
        <f>IFERROR(((B18/C18)-1)*100,IF(B18+C18&lt;&gt;0,100,0))</f>
        <v>65.914683952156366</v>
      </c>
      <c r="E18" s="54">
        <v>336711184.11742502</v>
      </c>
      <c r="F18" s="54">
        <v>289262720.25610298</v>
      </c>
      <c r="G18" s="73">
        <f>IFERROR(((E18/F18)-1)*100,IF(E18+F18&lt;&gt;0,100,0))</f>
        <v>16.403241945354342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10519376.155610001</v>
      </c>
      <c r="C24" s="53">
        <v>12303561.43706</v>
      </c>
      <c r="D24" s="52">
        <f>B24-C24</f>
        <v>-1784185.2814499997</v>
      </c>
      <c r="E24" s="54">
        <v>422304717.12454998</v>
      </c>
      <c r="F24" s="54">
        <v>457757815.98521</v>
      </c>
      <c r="G24" s="52">
        <f>E24-F24</f>
        <v>-35453098.860660017</v>
      </c>
    </row>
    <row r="25" spans="1:7" s="15" customFormat="1" ht="12" x14ac:dyDescent="0.2">
      <c r="A25" s="55" t="s">
        <v>15</v>
      </c>
      <c r="B25" s="53">
        <v>13224405.547180001</v>
      </c>
      <c r="C25" s="53">
        <v>17296436.230220001</v>
      </c>
      <c r="D25" s="52">
        <f>B25-C25</f>
        <v>-4072030.6830400005</v>
      </c>
      <c r="E25" s="54">
        <v>506315652.88717002</v>
      </c>
      <c r="F25" s="54">
        <v>522697215.65223002</v>
      </c>
      <c r="G25" s="52">
        <f>E25-F25</f>
        <v>-16381562.765060008</v>
      </c>
    </row>
    <row r="26" spans="1:7" s="25" customFormat="1" ht="12" x14ac:dyDescent="0.2">
      <c r="A26" s="56" t="s">
        <v>16</v>
      </c>
      <c r="B26" s="57">
        <f>B24-B25</f>
        <v>-2705029.39157</v>
      </c>
      <c r="C26" s="57">
        <f>C24-C25</f>
        <v>-4992874.7931600008</v>
      </c>
      <c r="D26" s="57"/>
      <c r="E26" s="57">
        <f>E24-E25</f>
        <v>-84010935.762620032</v>
      </c>
      <c r="F26" s="57">
        <f>F24-F25</f>
        <v>-64939399.667020023</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81120.508106299996</v>
      </c>
      <c r="C33" s="104">
        <v>78506.899446650001</v>
      </c>
      <c r="D33" s="73">
        <f t="shared" ref="D33:D42" si="0">IFERROR(((B33/C33)-1)*100,IF(B33+C33&lt;&gt;0,100,0))</f>
        <v>3.329145180960924</v>
      </c>
      <c r="E33" s="51"/>
      <c r="F33" s="104">
        <v>81253.06</v>
      </c>
      <c r="G33" s="104">
        <v>79516.289999999994</v>
      </c>
    </row>
    <row r="34" spans="1:7" s="15" customFormat="1" ht="12" x14ac:dyDescent="0.2">
      <c r="A34" s="51" t="s">
        <v>23</v>
      </c>
      <c r="B34" s="104">
        <v>84994.01508569</v>
      </c>
      <c r="C34" s="104">
        <v>78465.493506269995</v>
      </c>
      <c r="D34" s="73">
        <f t="shared" si="0"/>
        <v>8.3202453558752332</v>
      </c>
      <c r="E34" s="51"/>
      <c r="F34" s="104">
        <v>85193.64</v>
      </c>
      <c r="G34" s="104">
        <v>83309.11</v>
      </c>
    </row>
    <row r="35" spans="1:7" s="15" customFormat="1" ht="12" x14ac:dyDescent="0.2">
      <c r="A35" s="51" t="s">
        <v>24</v>
      </c>
      <c r="B35" s="104">
        <v>80568.117855100005</v>
      </c>
      <c r="C35" s="104">
        <v>68712.071277180003</v>
      </c>
      <c r="D35" s="73">
        <f t="shared" si="0"/>
        <v>17.254677900908398</v>
      </c>
      <c r="E35" s="51"/>
      <c r="F35" s="104">
        <v>80743.649999999994</v>
      </c>
      <c r="G35" s="104">
        <v>79073.8</v>
      </c>
    </row>
    <row r="36" spans="1:7" s="15" customFormat="1" ht="12" x14ac:dyDescent="0.2">
      <c r="A36" s="51" t="s">
        <v>25</v>
      </c>
      <c r="B36" s="104">
        <v>74042.431953740001</v>
      </c>
      <c r="C36" s="104">
        <v>73120.281606150005</v>
      </c>
      <c r="D36" s="73">
        <f t="shared" si="0"/>
        <v>1.2611416796190822</v>
      </c>
      <c r="E36" s="51"/>
      <c r="F36" s="104">
        <v>74187.73</v>
      </c>
      <c r="G36" s="104">
        <v>72530.09</v>
      </c>
    </row>
    <row r="37" spans="1:7" s="15" customFormat="1" ht="12" x14ac:dyDescent="0.2">
      <c r="A37" s="51" t="s">
        <v>79</v>
      </c>
      <c r="B37" s="104">
        <v>60374.864626950002</v>
      </c>
      <c r="C37" s="104">
        <v>63326.586124970003</v>
      </c>
      <c r="D37" s="73">
        <f t="shared" si="0"/>
        <v>-4.6611094622959985</v>
      </c>
      <c r="E37" s="51"/>
      <c r="F37" s="104">
        <v>61250.55</v>
      </c>
      <c r="G37" s="104">
        <v>58794.57</v>
      </c>
    </row>
    <row r="38" spans="1:7" s="15" customFormat="1" ht="12" x14ac:dyDescent="0.2">
      <c r="A38" s="51" t="s">
        <v>26</v>
      </c>
      <c r="B38" s="104">
        <v>108110.38912882999</v>
      </c>
      <c r="C38" s="104">
        <v>108465.57535170999</v>
      </c>
      <c r="D38" s="73">
        <f t="shared" si="0"/>
        <v>-0.32746447131107859</v>
      </c>
      <c r="E38" s="51"/>
      <c r="F38" s="104">
        <v>108642.13</v>
      </c>
      <c r="G38" s="104">
        <v>106538.57</v>
      </c>
    </row>
    <row r="39" spans="1:7" s="15" customFormat="1" ht="12" x14ac:dyDescent="0.2">
      <c r="A39" s="51" t="s">
        <v>27</v>
      </c>
      <c r="B39" s="104">
        <v>19448.524435439998</v>
      </c>
      <c r="C39" s="104">
        <v>17329.068277940001</v>
      </c>
      <c r="D39" s="73">
        <f t="shared" si="0"/>
        <v>12.230641160310253</v>
      </c>
      <c r="E39" s="51"/>
      <c r="F39" s="104">
        <v>19471.14</v>
      </c>
      <c r="G39" s="104">
        <v>18851.240000000002</v>
      </c>
    </row>
    <row r="40" spans="1:7" s="15" customFormat="1" ht="12" x14ac:dyDescent="0.2">
      <c r="A40" s="51" t="s">
        <v>28</v>
      </c>
      <c r="B40" s="104">
        <v>111313.42850215999</v>
      </c>
      <c r="C40" s="104">
        <v>107239.01750667</v>
      </c>
      <c r="D40" s="73">
        <f t="shared" si="0"/>
        <v>3.7993736703495706</v>
      </c>
      <c r="E40" s="51"/>
      <c r="F40" s="104">
        <v>111517.06</v>
      </c>
      <c r="G40" s="104">
        <v>108987.8</v>
      </c>
    </row>
    <row r="41" spans="1:7" s="15" customFormat="1" ht="12" x14ac:dyDescent="0.2">
      <c r="A41" s="51" t="s">
        <v>29</v>
      </c>
      <c r="B41" s="59"/>
      <c r="C41" s="59"/>
      <c r="D41" s="73">
        <f t="shared" si="0"/>
        <v>0</v>
      </c>
      <c r="E41" s="51"/>
      <c r="F41" s="59"/>
      <c r="G41" s="59"/>
    </row>
    <row r="42" spans="1:7" s="15" customFormat="1" ht="12" x14ac:dyDescent="0.2">
      <c r="A42" s="51" t="s">
        <v>78</v>
      </c>
      <c r="B42" s="104">
        <v>646.34617873000002</v>
      </c>
      <c r="C42" s="104">
        <v>810.65967871999999</v>
      </c>
      <c r="D42" s="73">
        <f t="shared" si="0"/>
        <v>-20.269109751387237</v>
      </c>
      <c r="E42" s="51"/>
      <c r="F42" s="104">
        <v>651.57000000000005</v>
      </c>
      <c r="G42" s="104">
        <v>637.32000000000005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18896.521151919598</v>
      </c>
      <c r="D48" s="59"/>
      <c r="E48" s="105">
        <v>21748.343504944001</v>
      </c>
      <c r="F48" s="59"/>
      <c r="G48" s="73">
        <f>IFERROR(((C48/E48)-1)*100,IF(C48+E48&lt;&gt;0,100,0))</f>
        <v>-13.112825592331223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1470</v>
      </c>
      <c r="D54" s="62"/>
      <c r="E54" s="106">
        <v>365815</v>
      </c>
      <c r="F54" s="106">
        <v>37818828.1756</v>
      </c>
      <c r="G54" s="106">
        <v>9145046.4968999997</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6353</v>
      </c>
      <c r="C68" s="53">
        <v>7012</v>
      </c>
      <c r="D68" s="73">
        <f>IFERROR(((B68/C68)-1)*100,IF(B68+C68&lt;&gt;0,100,0))</f>
        <v>-9.3981745579007399</v>
      </c>
      <c r="E68" s="53">
        <v>179974</v>
      </c>
      <c r="F68" s="53">
        <v>198351</v>
      </c>
      <c r="G68" s="73">
        <f>IFERROR(((E68/F68)-1)*100,IF(E68+F68&lt;&gt;0,100,0))</f>
        <v>-9.2648890098865131</v>
      </c>
    </row>
    <row r="69" spans="1:7" s="15" customFormat="1" ht="12" x14ac:dyDescent="0.2">
      <c r="A69" s="66" t="s">
        <v>54</v>
      </c>
      <c r="B69" s="54">
        <v>267673920.479</v>
      </c>
      <c r="C69" s="53">
        <v>238141003.21799999</v>
      </c>
      <c r="D69" s="73">
        <f>IFERROR(((B69/C69)-1)*100,IF(B69+C69&lt;&gt;0,100,0))</f>
        <v>12.401441524945977</v>
      </c>
      <c r="E69" s="53">
        <v>7066382435.5480003</v>
      </c>
      <c r="F69" s="53">
        <v>7225102271.25</v>
      </c>
      <c r="G69" s="73">
        <f>IFERROR(((E69/F69)-1)*100,IF(E69+F69&lt;&gt;0,100,0))</f>
        <v>-2.1967832390909492</v>
      </c>
    </row>
    <row r="70" spans="1:7" s="15" customFormat="1" ht="12" x14ac:dyDescent="0.2">
      <c r="A70" s="66" t="s">
        <v>55</v>
      </c>
      <c r="B70" s="54">
        <v>245395518.38273999</v>
      </c>
      <c r="C70" s="53">
        <v>209126889.24660999</v>
      </c>
      <c r="D70" s="73">
        <f>IFERROR(((B70/C70)-1)*100,IF(B70+C70&lt;&gt;0,100,0))</f>
        <v>17.342881762737239</v>
      </c>
      <c r="E70" s="53">
        <v>6305271064.5928898</v>
      </c>
      <c r="F70" s="53">
        <v>6534505828.3726501</v>
      </c>
      <c r="G70" s="73">
        <f>IFERROR(((E70/F70)-1)*100,IF(E70+F70&lt;&gt;0,100,0))</f>
        <v>-3.5080657941175764</v>
      </c>
    </row>
    <row r="71" spans="1:7" s="15" customFormat="1" ht="12" x14ac:dyDescent="0.2">
      <c r="A71" s="66" t="s">
        <v>93</v>
      </c>
      <c r="B71" s="73">
        <f>IFERROR(B69/B68/1000,)</f>
        <v>42.133467728474734</v>
      </c>
      <c r="C71" s="73">
        <f>IFERROR(C69/C68/1000,)</f>
        <v>33.96192287763833</v>
      </c>
      <c r="D71" s="73">
        <f>IFERROR(((B71/C71)-1)*100,IF(B71+C71&lt;&gt;0,100,0))</f>
        <v>24.060901617018928</v>
      </c>
      <c r="E71" s="73">
        <f>IFERROR(E69/E68/1000,)</f>
        <v>39.263351570493519</v>
      </c>
      <c r="F71" s="73">
        <f>IFERROR(F69/F68/1000,)</f>
        <v>36.42584242706112</v>
      </c>
      <c r="G71" s="73">
        <f>IFERROR(((E71/F71)-1)*100,IF(E71+F71&lt;&gt;0,100,0))</f>
        <v>7.7898243509788578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2767</v>
      </c>
      <c r="C74" s="53">
        <v>3135</v>
      </c>
      <c r="D74" s="73">
        <f>IFERROR(((B74/C74)-1)*100,IF(B74+C74&lt;&gt;0,100,0))</f>
        <v>-11.738437001594892</v>
      </c>
      <c r="E74" s="53">
        <v>76447</v>
      </c>
      <c r="F74" s="53">
        <v>83464</v>
      </c>
      <c r="G74" s="73">
        <f>IFERROR(((E74/F74)-1)*100,IF(E74+F74&lt;&gt;0,100,0))</f>
        <v>-8.4072174829866739</v>
      </c>
    </row>
    <row r="75" spans="1:7" s="15" customFormat="1" ht="12" x14ac:dyDescent="0.2">
      <c r="A75" s="66" t="s">
        <v>54</v>
      </c>
      <c r="B75" s="54">
        <v>705971701.27600002</v>
      </c>
      <c r="C75" s="53">
        <v>665668079.78999996</v>
      </c>
      <c r="D75" s="73">
        <f>IFERROR(((B75/C75)-1)*100,IF(B75+C75&lt;&gt;0,100,0))</f>
        <v>6.0546123074903591</v>
      </c>
      <c r="E75" s="53">
        <v>18777181015.555</v>
      </c>
      <c r="F75" s="53">
        <v>18039651806.019001</v>
      </c>
      <c r="G75" s="73">
        <f>IFERROR(((E75/F75)-1)*100,IF(E75+F75&lt;&gt;0,100,0))</f>
        <v>4.0883782983545114</v>
      </c>
    </row>
    <row r="76" spans="1:7" s="15" customFormat="1" ht="12" x14ac:dyDescent="0.2">
      <c r="A76" s="66" t="s">
        <v>55</v>
      </c>
      <c r="B76" s="54">
        <v>651888843.16830003</v>
      </c>
      <c r="C76" s="53">
        <v>607001849.68505001</v>
      </c>
      <c r="D76" s="73">
        <f>IFERROR(((B76/C76)-1)*100,IF(B76+C76&lt;&gt;0,100,0))</f>
        <v>7.3948693083126793</v>
      </c>
      <c r="E76" s="53">
        <v>16664399656.810301</v>
      </c>
      <c r="F76" s="53">
        <v>16515981459.694599</v>
      </c>
      <c r="G76" s="73">
        <f>IFERROR(((E76/F76)-1)*100,IF(E76+F76&lt;&gt;0,100,0))</f>
        <v>0.89863383219399573</v>
      </c>
    </row>
    <row r="77" spans="1:7" s="15" customFormat="1" ht="12" x14ac:dyDescent="0.2">
      <c r="A77" s="66" t="s">
        <v>93</v>
      </c>
      <c r="B77" s="73">
        <f>IFERROR(B75/B74/1000,)</f>
        <v>255.1397547076256</v>
      </c>
      <c r="C77" s="73">
        <f>IFERROR(C75/C74/1000,)</f>
        <v>212.33431572248801</v>
      </c>
      <c r="D77" s="73">
        <f>IFERROR(((B77/C77)-1)*100,IF(B77+C77&lt;&gt;0,100,0))</f>
        <v>20.159454132266831</v>
      </c>
      <c r="E77" s="73">
        <f>IFERROR(E75/E74/1000,)</f>
        <v>245.62351714985547</v>
      </c>
      <c r="F77" s="73">
        <f>IFERROR(F75/F74/1000,)</f>
        <v>216.13691898326226</v>
      </c>
      <c r="G77" s="73">
        <f>IFERROR(((E77/F77)-1)*100,IF(E77+F77&lt;&gt;0,100,0))</f>
        <v>13.642555055055938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159</v>
      </c>
      <c r="C80" s="53">
        <v>102</v>
      </c>
      <c r="D80" s="73">
        <f>IFERROR(((B80/C80)-1)*100,IF(B80+C80&lt;&gt;0,100,0))</f>
        <v>55.882352941176471</v>
      </c>
      <c r="E80" s="53">
        <v>6079</v>
      </c>
      <c r="F80" s="53">
        <v>5870</v>
      </c>
      <c r="G80" s="73">
        <f>IFERROR(((E80/F80)-1)*100,IF(E80+F80&lt;&gt;0,100,0))</f>
        <v>3.5604770017035881</v>
      </c>
    </row>
    <row r="81" spans="1:7" s="15" customFormat="1" ht="12" x14ac:dyDescent="0.2">
      <c r="A81" s="66" t="s">
        <v>54</v>
      </c>
      <c r="B81" s="54">
        <v>20915986.912</v>
      </c>
      <c r="C81" s="53">
        <v>12942216.5</v>
      </c>
      <c r="D81" s="73">
        <f>IFERROR(((B81/C81)-1)*100,IF(B81+C81&lt;&gt;0,100,0))</f>
        <v>61.610547250542446</v>
      </c>
      <c r="E81" s="53">
        <v>684741680.89999998</v>
      </c>
      <c r="F81" s="53">
        <v>679197425.92900002</v>
      </c>
      <c r="G81" s="73">
        <f>IFERROR(((E81/F81)-1)*100,IF(E81+F81&lt;&gt;0,100,0))</f>
        <v>0.81629505050266893</v>
      </c>
    </row>
    <row r="82" spans="1:7" s="15" customFormat="1" ht="12" x14ac:dyDescent="0.2">
      <c r="A82" s="66" t="s">
        <v>55</v>
      </c>
      <c r="B82" s="54">
        <v>6847606.5053898897</v>
      </c>
      <c r="C82" s="53">
        <v>2007549.6667309599</v>
      </c>
      <c r="D82" s="73">
        <f>IFERROR(((B82/C82)-1)*100,IF(B82+C82&lt;&gt;0,100,0))</f>
        <v>241.09275694983671</v>
      </c>
      <c r="E82" s="53">
        <v>148838786.001793</v>
      </c>
      <c r="F82" s="53">
        <v>186458649.49696499</v>
      </c>
      <c r="G82" s="73">
        <f>IFERROR(((E82/F82)-1)*100,IF(E82+F82&lt;&gt;0,100,0))</f>
        <v>-20.175981965258384</v>
      </c>
    </row>
    <row r="83" spans="1:7" x14ac:dyDescent="0.2">
      <c r="A83" s="66" t="s">
        <v>93</v>
      </c>
      <c r="B83" s="73">
        <f>IFERROR(B81/B80/1000,)</f>
        <v>131.54708749685534</v>
      </c>
      <c r="C83" s="73">
        <f>IFERROR(C81/C80/1000,)</f>
        <v>126.88447549019608</v>
      </c>
      <c r="D83" s="73">
        <f>IFERROR(((B83/C83)-1)*100,IF(B83+C83&lt;&gt;0,100,0))</f>
        <v>3.6746906890272157</v>
      </c>
      <c r="E83" s="73">
        <f>IFERROR(E81/E80/1000,)</f>
        <v>112.64051339036025</v>
      </c>
      <c r="F83" s="73">
        <f>IFERROR(F81/F80/1000,)</f>
        <v>115.7065461548552</v>
      </c>
      <c r="G83" s="73">
        <f>IFERROR(((E83/F83)-1)*100,IF(E83+F83&lt;&gt;0,100,0))</f>
        <v>-2.6498351790671726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9279</v>
      </c>
      <c r="C86" s="51">
        <f>C68+C74+C80</f>
        <v>10249</v>
      </c>
      <c r="D86" s="73">
        <f>IFERROR(((B86/C86)-1)*100,IF(B86+C86&lt;&gt;0,100,0))</f>
        <v>-9.4643379841935822</v>
      </c>
      <c r="E86" s="51">
        <f>E68+E74+E80</f>
        <v>262500</v>
      </c>
      <c r="F86" s="51">
        <f>F68+F74+F80</f>
        <v>287685</v>
      </c>
      <c r="G86" s="73">
        <f>IFERROR(((E86/F86)-1)*100,IF(E86+F86&lt;&gt;0,100,0))</f>
        <v>-8.7543667553052877</v>
      </c>
    </row>
    <row r="87" spans="1:7" s="15" customFormat="1" ht="12" x14ac:dyDescent="0.2">
      <c r="A87" s="66" t="s">
        <v>54</v>
      </c>
      <c r="B87" s="51">
        <f t="shared" ref="B87:C87" si="1">B69+B75+B81</f>
        <v>994561608.66700006</v>
      </c>
      <c r="C87" s="51">
        <f t="shared" si="1"/>
        <v>916751299.5079999</v>
      </c>
      <c r="D87" s="73">
        <f>IFERROR(((B87/C87)-1)*100,IF(B87+C87&lt;&gt;0,100,0))</f>
        <v>8.4876137291279861</v>
      </c>
      <c r="E87" s="51">
        <f t="shared" ref="E87:F87" si="2">E69+E75+E81</f>
        <v>26528305132.003002</v>
      </c>
      <c r="F87" s="51">
        <f t="shared" si="2"/>
        <v>25943951503.198002</v>
      </c>
      <c r="G87" s="73">
        <f>IFERROR(((E87/F87)-1)*100,IF(E87+F87&lt;&gt;0,100,0))</f>
        <v>2.2523694154029217</v>
      </c>
    </row>
    <row r="88" spans="1:7" s="15" customFormat="1" ht="12" x14ac:dyDescent="0.2">
      <c r="A88" s="66" t="s">
        <v>55</v>
      </c>
      <c r="B88" s="51">
        <f t="shared" ref="B88:C88" si="3">B70+B76+B82</f>
        <v>904131968.05642998</v>
      </c>
      <c r="C88" s="51">
        <f t="shared" si="3"/>
        <v>818136288.59839094</v>
      </c>
      <c r="D88" s="73">
        <f>IFERROR(((B88/C88)-1)*100,IF(B88+C88&lt;&gt;0,100,0))</f>
        <v>10.511167962658696</v>
      </c>
      <c r="E88" s="51">
        <f t="shared" ref="E88:F88" si="4">E70+E76+E82</f>
        <v>23118509507.404984</v>
      </c>
      <c r="F88" s="51">
        <f t="shared" si="4"/>
        <v>23236945937.564213</v>
      </c>
      <c r="G88" s="73">
        <f>IFERROR(((E88/F88)-1)*100,IF(E88+F88&lt;&gt;0,100,0))</f>
        <v>-0.50969017390434246</v>
      </c>
    </row>
    <row r="89" spans="1:7" x14ac:dyDescent="0.2">
      <c r="A89" s="66" t="s">
        <v>94</v>
      </c>
      <c r="B89" s="73">
        <f>IFERROR((B75/B87)*100,IF(B75+B87&lt;&gt;0,100,0))</f>
        <v>70.983204572133644</v>
      </c>
      <c r="C89" s="73">
        <f>IFERROR((C75/C87)*100,IF(C75+C87&lt;&gt;0,100,0))</f>
        <v>72.611631982114361</v>
      </c>
      <c r="D89" s="73">
        <f>IFERROR(((B89/C89)-1)*100,IF(B89+C89&lt;&gt;0,100,0))</f>
        <v>-2.2426536431268018</v>
      </c>
      <c r="E89" s="73">
        <f>IFERROR((E75/E87)*100,IF(E75+E87&lt;&gt;0,100,0))</f>
        <v>70.781683647413786</v>
      </c>
      <c r="F89" s="73">
        <f>IFERROR((F75/F87)*100,IF(F75+F87&lt;&gt;0,100,0))</f>
        <v>69.533169624508929</v>
      </c>
      <c r="G89" s="73">
        <f>IFERROR(((E89/F89)-1)*100,IF(E89+F89&lt;&gt;0,100,0))</f>
        <v>1.7955661012536206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95848957.596000001</v>
      </c>
      <c r="C97" s="107">
        <v>115864726.42900001</v>
      </c>
      <c r="D97" s="52">
        <f>B97-C97</f>
        <v>-20015768.833000004</v>
      </c>
      <c r="E97" s="107">
        <v>2945123517.612</v>
      </c>
      <c r="F97" s="107">
        <v>3696797303.645</v>
      </c>
      <c r="G97" s="68">
        <f>E97-F97</f>
        <v>-751673786.03299999</v>
      </c>
    </row>
    <row r="98" spans="1:7" s="15" customFormat="1" ht="13.5" x14ac:dyDescent="0.2">
      <c r="A98" s="66" t="s">
        <v>88</v>
      </c>
      <c r="B98" s="53">
        <v>96661966.902999997</v>
      </c>
      <c r="C98" s="107">
        <v>136380695.17199999</v>
      </c>
      <c r="D98" s="52">
        <f>B98-C98</f>
        <v>-39718728.268999994</v>
      </c>
      <c r="E98" s="107">
        <v>2885956602.6030002</v>
      </c>
      <c r="F98" s="107">
        <v>3649890174.9390001</v>
      </c>
      <c r="G98" s="68">
        <f>E98-F98</f>
        <v>-763933572.33599997</v>
      </c>
    </row>
    <row r="99" spans="1:7" s="15" customFormat="1" ht="12" x14ac:dyDescent="0.2">
      <c r="A99" s="69" t="s">
        <v>16</v>
      </c>
      <c r="B99" s="52">
        <f>B97-B98</f>
        <v>-813009.3069999963</v>
      </c>
      <c r="C99" s="52">
        <f>C97-C98</f>
        <v>-20515968.742999986</v>
      </c>
      <c r="D99" s="70"/>
      <c r="E99" s="52">
        <f>E97-E98</f>
        <v>59166915.008999825</v>
      </c>
      <c r="F99" s="70">
        <f>F97-F98</f>
        <v>46907128.705999851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1029.7828585386601</v>
      </c>
      <c r="C111" s="108">
        <v>894.32052908919502</v>
      </c>
      <c r="D111" s="73">
        <f>IFERROR(((B111/C111)-1)*100,IF(B111+C111&lt;&gt;0,100,0))</f>
        <v>15.146955151239162</v>
      </c>
      <c r="E111" s="72"/>
      <c r="F111" s="109">
        <v>1031.0921143402099</v>
      </c>
      <c r="G111" s="109">
        <v>1026.2260774183401</v>
      </c>
    </row>
    <row r="112" spans="1:7" s="15" customFormat="1" ht="12" x14ac:dyDescent="0.2">
      <c r="A112" s="66" t="s">
        <v>50</v>
      </c>
      <c r="B112" s="109">
        <v>1014.1677200310299</v>
      </c>
      <c r="C112" s="108">
        <v>881.52195275664997</v>
      </c>
      <c r="D112" s="73">
        <f>IFERROR(((B112/C112)-1)*100,IF(B112+C112&lt;&gt;0,100,0))</f>
        <v>15.047358362384177</v>
      </c>
      <c r="E112" s="72"/>
      <c r="F112" s="109">
        <v>1015.43915481354</v>
      </c>
      <c r="G112" s="109">
        <v>1010.59520617295</v>
      </c>
    </row>
    <row r="113" spans="1:7" s="15" customFormat="1" ht="12" x14ac:dyDescent="0.2">
      <c r="A113" s="66" t="s">
        <v>51</v>
      </c>
      <c r="B113" s="109">
        <v>1116.19057919332</v>
      </c>
      <c r="C113" s="108">
        <v>959.70873430229096</v>
      </c>
      <c r="D113" s="73">
        <f>IFERROR(((B113/C113)-1)*100,IF(B113+C113&lt;&gt;0,100,0))</f>
        <v>16.305139184212123</v>
      </c>
      <c r="E113" s="72"/>
      <c r="F113" s="109">
        <v>1117.83133205627</v>
      </c>
      <c r="G113" s="109">
        <v>1113.19469520094</v>
      </c>
    </row>
    <row r="114" spans="1:7" s="25" customFormat="1" ht="12" x14ac:dyDescent="0.2">
      <c r="A114" s="69" t="s">
        <v>52</v>
      </c>
      <c r="B114" s="73"/>
      <c r="C114" s="72"/>
      <c r="D114" s="74"/>
      <c r="E114" s="72"/>
      <c r="F114" s="58"/>
      <c r="G114" s="58"/>
    </row>
    <row r="115" spans="1:7" s="15" customFormat="1" ht="12" x14ac:dyDescent="0.2">
      <c r="A115" s="66" t="s">
        <v>56</v>
      </c>
      <c r="B115" s="109">
        <v>749.92664918346304</v>
      </c>
      <c r="C115" s="108">
        <v>677.87416117628504</v>
      </c>
      <c r="D115" s="73">
        <f>IFERROR(((B115/C115)-1)*100,IF(B115+C115&lt;&gt;0,100,0))</f>
        <v>10.629183428698408</v>
      </c>
      <c r="E115" s="72"/>
      <c r="F115" s="109">
        <v>749.92664918346304</v>
      </c>
      <c r="G115" s="109">
        <v>747.59421914579696</v>
      </c>
    </row>
    <row r="116" spans="1:7" s="15" customFormat="1" ht="12" x14ac:dyDescent="0.2">
      <c r="A116" s="66" t="s">
        <v>57</v>
      </c>
      <c r="B116" s="109">
        <v>1005.74282956395</v>
      </c>
      <c r="C116" s="108">
        <v>892.15829801227505</v>
      </c>
      <c r="D116" s="73">
        <f>IFERROR(((B116/C116)-1)*100,IF(B116+C116&lt;&gt;0,100,0))</f>
        <v>12.731432505278573</v>
      </c>
      <c r="E116" s="72"/>
      <c r="F116" s="109">
        <v>1005.74282956395</v>
      </c>
      <c r="G116" s="109">
        <v>1000.22905602579</v>
      </c>
    </row>
    <row r="117" spans="1:7" s="15" customFormat="1" ht="12" x14ac:dyDescent="0.2">
      <c r="A117" s="66" t="s">
        <v>59</v>
      </c>
      <c r="B117" s="109">
        <v>1188.4642783674501</v>
      </c>
      <c r="C117" s="108">
        <v>1025.25297598155</v>
      </c>
      <c r="D117" s="73">
        <f>IFERROR(((B117/C117)-1)*100,IF(B117+C117&lt;&gt;0,100,0))</f>
        <v>15.919124958369025</v>
      </c>
      <c r="E117" s="72"/>
      <c r="F117" s="109">
        <v>1189.0105910714001</v>
      </c>
      <c r="G117" s="109">
        <v>1182.3957064680101</v>
      </c>
    </row>
    <row r="118" spans="1:7" s="15" customFormat="1" ht="12" x14ac:dyDescent="0.2">
      <c r="A118" s="66" t="s">
        <v>58</v>
      </c>
      <c r="B118" s="109">
        <v>1105.94481907771</v>
      </c>
      <c r="C118" s="108">
        <v>942.323887988293</v>
      </c>
      <c r="D118" s="73">
        <f>IFERROR(((B118/C118)-1)*100,IF(B118+C118&lt;&gt;0,100,0))</f>
        <v>17.363555479711003</v>
      </c>
      <c r="E118" s="72"/>
      <c r="F118" s="109">
        <v>1109.65702219677</v>
      </c>
      <c r="G118" s="109">
        <v>1104.1418563669399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326</v>
      </c>
      <c r="C127" s="53">
        <v>644</v>
      </c>
      <c r="D127" s="73">
        <f>IFERROR(((B127/C127)-1)*100,IF(B127+C127&lt;&gt;0,100,0))</f>
        <v>-49.378881987577635</v>
      </c>
      <c r="E127" s="53">
        <v>10170</v>
      </c>
      <c r="F127" s="53">
        <v>10535</v>
      </c>
      <c r="G127" s="73">
        <f>IFERROR(((E127/F127)-1)*100,IF(E127+F127&lt;&gt;0,100,0))</f>
        <v>-3.4646416706217376</v>
      </c>
    </row>
    <row r="128" spans="1:7" s="15" customFormat="1" ht="12" x14ac:dyDescent="0.2">
      <c r="A128" s="66" t="s">
        <v>74</v>
      </c>
      <c r="B128" s="54">
        <v>33</v>
      </c>
      <c r="C128" s="53">
        <v>31</v>
      </c>
      <c r="D128" s="73">
        <f>IFERROR(((B128/C128)-1)*100,IF(B128+C128&lt;&gt;0,100,0))</f>
        <v>6.4516129032258007</v>
      </c>
      <c r="E128" s="53">
        <v>227</v>
      </c>
      <c r="F128" s="53">
        <v>241</v>
      </c>
      <c r="G128" s="73">
        <f>IFERROR(((E128/F128)-1)*100,IF(E128+F128&lt;&gt;0,100,0))</f>
        <v>-5.8091286307053958</v>
      </c>
    </row>
    <row r="129" spans="1:7" s="25" customFormat="1" ht="12" x14ac:dyDescent="0.2">
      <c r="A129" s="69" t="s">
        <v>34</v>
      </c>
      <c r="B129" s="70">
        <f>SUM(B126:B128)</f>
        <v>359</v>
      </c>
      <c r="C129" s="70">
        <f>SUM(C126:C128)</f>
        <v>675</v>
      </c>
      <c r="D129" s="73">
        <f>IFERROR(((B129/C129)-1)*100,IF(B129+C129&lt;&gt;0,100,0))</f>
        <v>-46.814814814814824</v>
      </c>
      <c r="E129" s="70">
        <f>SUM(E126:E128)</f>
        <v>10397</v>
      </c>
      <c r="F129" s="70">
        <f>SUM(F126:F128)</f>
        <v>10782</v>
      </c>
      <c r="G129" s="73">
        <f>IFERROR(((E129/F129)-1)*100,IF(E129+F129&lt;&gt;0,100,0))</f>
        <v>-3.5707660916342032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v>
      </c>
      <c r="C132" s="53">
        <v>0</v>
      </c>
      <c r="D132" s="73">
        <f>IFERROR(((B132/C132)-1)*100,IF(B132+C132&lt;&gt;0,100,0))</f>
        <v>100</v>
      </c>
      <c r="E132" s="53">
        <v>720</v>
      </c>
      <c r="F132" s="53">
        <v>661</v>
      </c>
      <c r="G132" s="73">
        <f>IFERROR(((E132/F132)-1)*100,IF(E132+F132&lt;&gt;0,100,0))</f>
        <v>8.9258698940998471</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v>
      </c>
      <c r="C134" s="70">
        <f>SUM(C132:C133)</f>
        <v>0</v>
      </c>
      <c r="D134" s="73">
        <f>IFERROR(((B134/C134)-1)*100,IF(B134+C134&lt;&gt;0,100,0))</f>
        <v>100</v>
      </c>
      <c r="E134" s="70">
        <f>SUM(E132:E133)</f>
        <v>720</v>
      </c>
      <c r="F134" s="70">
        <f>SUM(F132:F133)</f>
        <v>661</v>
      </c>
      <c r="G134" s="73">
        <f>IFERROR(((E134/F134)-1)*100,IF(E134+F134&lt;&gt;0,100,0))</f>
        <v>8.9258698940998471</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223738</v>
      </c>
      <c r="C138" s="53">
        <v>1089074</v>
      </c>
      <c r="D138" s="73">
        <f>IFERROR(((B138/C138)-1)*100,IF(B138+C138&lt;&gt;0,100,0))</f>
        <v>-79.456125111792218</v>
      </c>
      <c r="E138" s="53">
        <v>10266957</v>
      </c>
      <c r="F138" s="53">
        <v>9576482</v>
      </c>
      <c r="G138" s="73">
        <f>IFERROR(((E138/F138)-1)*100,IF(E138+F138&lt;&gt;0,100,0))</f>
        <v>7.2101111869682377</v>
      </c>
    </row>
    <row r="139" spans="1:7" s="15" customFormat="1" ht="12" x14ac:dyDescent="0.2">
      <c r="A139" s="66" t="s">
        <v>74</v>
      </c>
      <c r="B139" s="54">
        <v>1668</v>
      </c>
      <c r="C139" s="53">
        <v>381</v>
      </c>
      <c r="D139" s="73">
        <f>IFERROR(((B139/C139)-1)*100,IF(B139+C139&lt;&gt;0,100,0))</f>
        <v>337.79527559055123</v>
      </c>
      <c r="E139" s="53">
        <v>9213</v>
      </c>
      <c r="F139" s="53">
        <v>11382</v>
      </c>
      <c r="G139" s="73">
        <f>IFERROR(((E139/F139)-1)*100,IF(E139+F139&lt;&gt;0,100,0))</f>
        <v>-19.056404849762785</v>
      </c>
    </row>
    <row r="140" spans="1:7" s="15" customFormat="1" ht="12" x14ac:dyDescent="0.2">
      <c r="A140" s="69" t="s">
        <v>34</v>
      </c>
      <c r="B140" s="70">
        <f>SUM(B137:B139)</f>
        <v>225406</v>
      </c>
      <c r="C140" s="70">
        <f>SUM(C137:C139)</f>
        <v>1089455</v>
      </c>
      <c r="D140" s="73">
        <f>IFERROR(((B140/C140)-1)*100,IF(B140+C140&lt;&gt;0,100,0))</f>
        <v>-79.310205561496346</v>
      </c>
      <c r="E140" s="70">
        <f>SUM(E137:E139)</f>
        <v>10276170</v>
      </c>
      <c r="F140" s="70">
        <f>SUM(F137:F139)</f>
        <v>9588694</v>
      </c>
      <c r="G140" s="73">
        <f>IFERROR(((E140/F140)-1)*100,IF(E140+F140&lt;&gt;0,100,0))</f>
        <v>7.1696520923495877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47030</v>
      </c>
      <c r="C143" s="53">
        <v>0</v>
      </c>
      <c r="D143" s="73">
        <f>IFERROR(((B143/C143)-1)*100,)</f>
        <v>0</v>
      </c>
      <c r="E143" s="53">
        <v>600257</v>
      </c>
      <c r="F143" s="53">
        <v>329188</v>
      </c>
      <c r="G143" s="73">
        <f>IFERROR(((E143/F143)-1)*100,)</f>
        <v>82.344739176397681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47030</v>
      </c>
      <c r="C145" s="70">
        <f>SUM(C143:C144)</f>
        <v>0</v>
      </c>
      <c r="D145" s="73">
        <f>IFERROR(((B145/C145)-1)*100,)</f>
        <v>0</v>
      </c>
      <c r="E145" s="70">
        <f>SUM(E143:E144)</f>
        <v>600257</v>
      </c>
      <c r="F145" s="70">
        <f>SUM(F143:F144)</f>
        <v>329188</v>
      </c>
      <c r="G145" s="73">
        <f>IFERROR(((E145/F145)-1)*100,)</f>
        <v>82.344739176397681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21379142.255720001</v>
      </c>
      <c r="C149" s="53">
        <v>90687434.285109997</v>
      </c>
      <c r="D149" s="73">
        <f>IFERROR(((B149/C149)-1)*100,IF(B149+C149&lt;&gt;0,100,0))</f>
        <v>-76.425463544919964</v>
      </c>
      <c r="E149" s="53">
        <v>884833091.41860998</v>
      </c>
      <c r="F149" s="53">
        <v>831762488.60898995</v>
      </c>
      <c r="G149" s="73">
        <f>IFERROR(((E149/F149)-1)*100,IF(E149+F149&lt;&gt;0,100,0))</f>
        <v>6.3804996662416791</v>
      </c>
    </row>
    <row r="150" spans="1:7" x14ac:dyDescent="0.2">
      <c r="A150" s="66" t="s">
        <v>74</v>
      </c>
      <c r="B150" s="54">
        <v>12055204.050000001</v>
      </c>
      <c r="C150" s="53">
        <v>2973493.63</v>
      </c>
      <c r="D150" s="73">
        <f>IFERROR(((B150/C150)-1)*100,IF(B150+C150&lt;&gt;0,100,0))</f>
        <v>305.42222550515436</v>
      </c>
      <c r="E150" s="53">
        <v>66573991.939999998</v>
      </c>
      <c r="F150" s="53">
        <v>76410664.859999999</v>
      </c>
      <c r="G150" s="73">
        <f>IFERROR(((E150/F150)-1)*100,IF(E150+F150&lt;&gt;0,100,0))</f>
        <v>-12.873429302078188</v>
      </c>
    </row>
    <row r="151" spans="1:7" s="15" customFormat="1" ht="12" x14ac:dyDescent="0.2">
      <c r="A151" s="69" t="s">
        <v>34</v>
      </c>
      <c r="B151" s="70">
        <f>SUM(B148:B150)</f>
        <v>33434346.305720001</v>
      </c>
      <c r="C151" s="70">
        <f>SUM(C148:C150)</f>
        <v>93660927.915109992</v>
      </c>
      <c r="D151" s="73">
        <f>IFERROR(((B151/C151)-1)*100,IF(B151+C151&lt;&gt;0,100,0))</f>
        <v>-64.302781266460045</v>
      </c>
      <c r="E151" s="70">
        <f>SUM(E148:E150)</f>
        <v>951407083.35860991</v>
      </c>
      <c r="F151" s="70">
        <f>SUM(F148:F150)</f>
        <v>908192232.22649002</v>
      </c>
      <c r="G151" s="73">
        <f>IFERROR(((E151/F151)-1)*100,IF(E151+F151&lt;&gt;0,100,0))</f>
        <v>4.7583374530935973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61202.080000000002</v>
      </c>
      <c r="C154" s="53">
        <v>0</v>
      </c>
      <c r="D154" s="73">
        <f>IFERROR(((B154/C154)-1)*100,IF(B154+C154&lt;&gt;0,100,0))</f>
        <v>100</v>
      </c>
      <c r="E154" s="53">
        <v>693090.88699999999</v>
      </c>
      <c r="F154" s="53">
        <v>500057.87141999998</v>
      </c>
      <c r="G154" s="73">
        <f>IFERROR(((E154/F154)-1)*100,IF(E154+F154&lt;&gt;0,100,0))</f>
        <v>38.602135195242447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61202.080000000002</v>
      </c>
      <c r="C156" s="70">
        <f>SUM(C154:C155)</f>
        <v>0</v>
      </c>
      <c r="D156" s="73">
        <f>IFERROR(((B156/C156)-1)*100,IF(B156+C156&lt;&gt;0,100,0))</f>
        <v>100</v>
      </c>
      <c r="E156" s="70">
        <f>SUM(E154:E155)</f>
        <v>693090.88699999999</v>
      </c>
      <c r="F156" s="70">
        <f>SUM(F154:F155)</f>
        <v>500057.87141999998</v>
      </c>
      <c r="G156" s="73">
        <f>IFERROR(((E156/F156)-1)*100,IF(E156+F156&lt;&gt;0,100,0))</f>
        <v>38.602135195242447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1757831</v>
      </c>
      <c r="C160" s="53">
        <v>1648085</v>
      </c>
      <c r="D160" s="73">
        <f>IFERROR(((B160/C160)-1)*100,IF(B160+C160&lt;&gt;0,100,0))</f>
        <v>6.6590012044281721</v>
      </c>
      <c r="E160" s="65"/>
      <c r="F160" s="65"/>
      <c r="G160" s="52"/>
    </row>
    <row r="161" spans="1:7" s="15" customFormat="1" ht="12" x14ac:dyDescent="0.2">
      <c r="A161" s="66" t="s">
        <v>74</v>
      </c>
      <c r="B161" s="54">
        <v>1420</v>
      </c>
      <c r="C161" s="53">
        <v>1628</v>
      </c>
      <c r="D161" s="73">
        <f>IFERROR(((B161/C161)-1)*100,IF(B161+C161&lt;&gt;0,100,0))</f>
        <v>-12.776412776412771</v>
      </c>
      <c r="E161" s="65"/>
      <c r="F161" s="65"/>
      <c r="G161" s="52"/>
    </row>
    <row r="162" spans="1:7" s="25" customFormat="1" ht="12" x14ac:dyDescent="0.2">
      <c r="A162" s="69" t="s">
        <v>34</v>
      </c>
      <c r="B162" s="70">
        <f>SUM(B159:B161)</f>
        <v>1759251</v>
      </c>
      <c r="C162" s="70">
        <f>SUM(C159:C161)</f>
        <v>1649713</v>
      </c>
      <c r="D162" s="73">
        <f>IFERROR(((B162/C162)-1)*100,IF(B162+C162&lt;&gt;0,100,0))</f>
        <v>6.6398215932104598</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222152</v>
      </c>
      <c r="C165" s="53">
        <v>188382</v>
      </c>
      <c r="D165" s="73">
        <f>IFERROR(((B165/C165)-1)*100,IF(B165+C165&lt;&gt;0,100,0))</f>
        <v>17.926341157860094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222152</v>
      </c>
      <c r="C167" s="70">
        <f>SUM(C165:C166)</f>
        <v>188382</v>
      </c>
      <c r="D167" s="73">
        <f>IFERROR(((B167/C167)-1)*100,IF(B167+C167&lt;&gt;0,100,0))</f>
        <v>17.926341157860094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30644</v>
      </c>
      <c r="C175" s="88">
        <v>30364</v>
      </c>
      <c r="D175" s="73">
        <f>IFERROR(((B175/C175)-1)*100,IF(B175+C175&lt;&gt;0,100,0))</f>
        <v>0.92214464497430981</v>
      </c>
      <c r="E175" s="88">
        <v>925442</v>
      </c>
      <c r="F175" s="88">
        <v>765360</v>
      </c>
      <c r="G175" s="73">
        <f>IFERROR(((E175/F175)-1)*100,IF(E175+F175&lt;&gt;0,100,0))</f>
        <v>20.915908853350061</v>
      </c>
    </row>
    <row r="176" spans="1:7" x14ac:dyDescent="0.2">
      <c r="A176" s="66" t="s">
        <v>32</v>
      </c>
      <c r="B176" s="87">
        <v>133104</v>
      </c>
      <c r="C176" s="88">
        <v>138572</v>
      </c>
      <c r="D176" s="73">
        <f t="shared" ref="D176:D178" si="5">IFERROR(((B176/C176)-1)*100,IF(B176+C176&lt;&gt;0,100,0))</f>
        <v>-3.9459631094304726</v>
      </c>
      <c r="E176" s="88">
        <v>4256326</v>
      </c>
      <c r="F176" s="88">
        <v>4137752</v>
      </c>
      <c r="G176" s="73">
        <f>IFERROR(((E176/F176)-1)*100,IF(E176+F176&lt;&gt;0,100,0))</f>
        <v>2.865662320989748</v>
      </c>
    </row>
    <row r="177" spans="1:7" x14ac:dyDescent="0.2">
      <c r="A177" s="66" t="s">
        <v>91</v>
      </c>
      <c r="B177" s="87">
        <v>61458043.3323</v>
      </c>
      <c r="C177" s="88">
        <v>57402181.373035997</v>
      </c>
      <c r="D177" s="73">
        <f t="shared" si="5"/>
        <v>7.0656930838680632</v>
      </c>
      <c r="E177" s="88">
        <v>1818558030.5574901</v>
      </c>
      <c r="F177" s="88">
        <v>1657978871.00736</v>
      </c>
      <c r="G177" s="73">
        <f>IFERROR(((E177/F177)-1)*100,IF(E177+F177&lt;&gt;0,100,0))</f>
        <v>9.6852355815948865</v>
      </c>
    </row>
    <row r="178" spans="1:7" x14ac:dyDescent="0.2">
      <c r="A178" s="66" t="s">
        <v>92</v>
      </c>
      <c r="B178" s="87">
        <v>238340</v>
      </c>
      <c r="C178" s="88">
        <v>247886</v>
      </c>
      <c r="D178" s="73">
        <f t="shared" si="5"/>
        <v>-3.8509637494654747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548</v>
      </c>
      <c r="C181" s="88">
        <v>934</v>
      </c>
      <c r="D181" s="73">
        <f t="shared" ref="D181:D184" si="6">IFERROR(((B181/C181)-1)*100,IF(B181+C181&lt;&gt;0,100,0))</f>
        <v>-41.327623126338331</v>
      </c>
      <c r="E181" s="88">
        <v>26518</v>
      </c>
      <c r="F181" s="88">
        <v>19324</v>
      </c>
      <c r="G181" s="73">
        <f t="shared" ref="G181" si="7">IFERROR(((E181/F181)-1)*100,IF(E181+F181&lt;&gt;0,100,0))</f>
        <v>37.228317118608992</v>
      </c>
    </row>
    <row r="182" spans="1:7" x14ac:dyDescent="0.2">
      <c r="A182" s="66" t="s">
        <v>32</v>
      </c>
      <c r="B182" s="87">
        <v>7298</v>
      </c>
      <c r="C182" s="88">
        <v>11016</v>
      </c>
      <c r="D182" s="73">
        <f t="shared" si="6"/>
        <v>-33.750907770515617</v>
      </c>
      <c r="E182" s="88">
        <v>292196</v>
      </c>
      <c r="F182" s="88">
        <v>224064</v>
      </c>
      <c r="G182" s="73">
        <f t="shared" ref="G182" si="8">IFERROR(((E182/F182)-1)*100,IF(E182+F182&lt;&gt;0,100,0))</f>
        <v>30.40738360468438</v>
      </c>
    </row>
    <row r="183" spans="1:7" x14ac:dyDescent="0.2">
      <c r="A183" s="66" t="s">
        <v>91</v>
      </c>
      <c r="B183" s="87">
        <v>153920.56383999999</v>
      </c>
      <c r="C183" s="88">
        <v>196449.4804</v>
      </c>
      <c r="D183" s="73">
        <f t="shared" si="6"/>
        <v>-21.648780375191055</v>
      </c>
      <c r="E183" s="88">
        <v>6120830.3899999997</v>
      </c>
      <c r="F183" s="88">
        <v>2963245.3364400002</v>
      </c>
      <c r="G183" s="73">
        <f t="shared" ref="G183" si="9">IFERROR(((E183/F183)-1)*100,IF(E183+F183&lt;&gt;0,100,0))</f>
        <v>106.55834043608002</v>
      </c>
    </row>
    <row r="184" spans="1:7" x14ac:dyDescent="0.2">
      <c r="A184" s="66" t="s">
        <v>92</v>
      </c>
      <c r="B184" s="87">
        <v>62534</v>
      </c>
      <c r="C184" s="88">
        <v>59438</v>
      </c>
      <c r="D184" s="73">
        <f t="shared" si="6"/>
        <v>5.2087889902082907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2024-07-29T11:00:33Z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