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53C5CBA0-C7D7-47AE-8946-F4DA58FFB483}" xr6:coauthVersionLast="47" xr6:coauthVersionMax="47" xr10:uidLastSave="{00000000-0000-0000-0000-000000000000}"/>
  <bookViews>
    <workbookView xWindow="5460" yWindow="1770" windowWidth="13605"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<sst xmlns="http://schemas.openxmlformats.org/spreadsheetml/2006/main" count="265" uniqueCount="100">
  <si>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</si>
  <si>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</si>
  <si>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</si>
  <si>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</si>
  <si>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</si>
  <si>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</si>
  <si>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</si>
  <si>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</si>
  <si>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</si>
  <si>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</si>
  <si>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</si>
  <si>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</si>
  <si>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</si>
  <si>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</si>
  <si>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</si>
  <si>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</si>
  <si>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</si>
  <si>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</si>
  <si>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</si>
  <si>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</si>
  <si>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</si>
  <si>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</si>
  <si>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</si>
  <si>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</si>
  <si>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</si>
  <si>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</si>
  <si>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</si>
  <si>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</si>
  <si>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</si>
  <si>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</si>
  <si>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</si>
  <si>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</si>
  <si>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</si>
  <si>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</si>
  <si>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</si>
  <si>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</si>
  <si>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</si>
  <si>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</si>
  <si>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</si>
  <si>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</si>
  <si>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</si>
  <si>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</si>
  <si>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</si>
  <si>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</si>
  <si>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</si>
  <si>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</si>
  <si>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</si>
  <si>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</si>
  <si>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</si>
  <si>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</si>
  <si>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</si>
  <si>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</si>
  <si>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</si>
  <si>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</si>
  <si>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</si>
  <si>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</si>
  <si>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</si>
  <si>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</si>
  <si>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</si>
  <si>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</si>
  <si>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</si>
  <si>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</si>
  <si>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</si>
  <si>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</si>
  <si>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</si>
  <si>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</si>
  <si>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</si>
  <si>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</si>
  <si>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</si>
  <si>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</si>
  <si>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</si>
  <si>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</si>
  <si>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</si>
  <si>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</si>
  <si>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</si>
  <si>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</si>
  <si>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</si>
  <si>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</si>
  <si>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</si>
  <si>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</si>
  <si>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</si>
  <si>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</si>
  <si>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</si>
  <si>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</si>
  <si>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</si>
  <si>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</si>
  <si>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</si>
  <si>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</si>
  <si>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</si>
  <si>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</si>
  <si>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</si>
  <si>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</si>
  <si>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</si>
  <si>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</si>
  <si>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</si>
  <si>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</si>
  <si>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</si>
  <si>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2 August 2024</t>
  </si>
  <si>
    <t>02.08.2024</t>
  </si>
  <si>
    <t>04.08.2023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</si>
</sst>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2024</v>
      </c>
      <c r="F10" s="103">
        <v>2023</v>
      </c>
      <c r="G10" s="26" t="s">
        <v>7</v>
      </c>
    </row>
    <row r="11" spans="1:7" s="15" customFormat="1" ht="12" x14ac:dyDescent="0.2">
      <c r="A11" s="51" t="s">
        <v>8</v>
      </c>
      <c r="B11" s="54">
        <v>1878039</v>
      </c>
      <c r="C11" s="54">
        <v>1836910</v>
      </c>
      <c r="D11" s="73">
        <f>IFERROR(((B11/C11)-1)*100,IF(B11+C11&lt;&gt;0,100,0))</f>
        <v>2.2390318524043051</v>
      </c>
      <c r="E11" s="54">
        <v>52965608</v>
      </c>
      <c r="F11" s="54">
        <v>47184841</v>
      </c>
      <c r="G11" s="73">
        <f>IFERROR(((E11/F11)-1)*100,IF(E11+F11&lt;&gt;0,100,0))</f>
        <v>12.251322410941267</v>
      </c>
    </row>
    <row r="12" spans="1:7" s="15" customFormat="1" ht="12" x14ac:dyDescent="0.2">
      <c r="A12" s="51" t="s">
        <v>9</v>
      </c>
      <c r="B12" s="54">
        <v>1501596.1529999999</v>
      </c>
      <c r="C12" s="54">
        <v>1492189.3089999999</v>
      </c>
      <c r="D12" s="73">
        <f>IFERROR(((B12/C12)-1)*100,IF(B12+C12&lt;&gt;0,100,0))</f>
        <v>0.63040553522690779</v>
      </c>
      <c r="E12" s="54">
        <v>44649180.736000001</v>
      </c>
      <c r="F12" s="54">
        <v>46352429.601999998</v>
      </c>
      <c r="G12" s="73">
        <f>IFERROR(((E12/F12)-1)*100,IF(E12+F12&lt;&gt;0,100,0))</f>
        <v>-3.6745622195530125</v>
      </c>
    </row>
    <row r="13" spans="1:7" s="15" customFormat="1" ht="12" x14ac:dyDescent="0.2">
      <c r="A13" s="51" t="s">
        <v>10</v>
      </c>
      <c r="B13" s="54">
        <v>98670688.794633597</v>
      </c>
      <c r="C13" s="54">
        <v>110600739.85531899</v>
      </c>
      <c r="D13" s="73">
        <f>IFERROR(((B13/C13)-1)*100,IF(B13+C13&lt;&gt;0,100,0))</f>
        <v>-10.786592455250798</v>
      </c>
      <c r="E13" s="54">
        <v>3060708781.0865102</v>
      </c>
      <c r="F13" s="54">
        <v>3387484092.9938402</v>
      </c>
      <c r="G13" s="73">
        <f>IFERROR(((E13/F13)-1)*100,IF(E13+F13&lt;&gt;0,100,0))</f>
        <v>-9.6465489707592269</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455</v>
      </c>
      <c r="C16" s="54">
        <v>392</v>
      </c>
      <c r="D16" s="73">
        <f>IFERROR(((B16/C16)-1)*100,IF(B16+C16&lt;&gt;0,100,0))</f>
        <v>16.07142857142858</v>
      </c>
      <c r="E16" s="54">
        <v>13421</v>
      </c>
      <c r="F16" s="54">
        <v>11647</v>
      </c>
      <c r="G16" s="73">
        <f>IFERROR(((E16/F16)-1)*100,IF(E16+F16&lt;&gt;0,100,0))</f>
        <v>15.231390057525541</v>
      </c>
    </row>
    <row r="17" spans="1:7" s="15" customFormat="1" ht="12" x14ac:dyDescent="0.2">
      <c r="A17" s="51" t="s">
        <v>9</v>
      </c>
      <c r="B17" s="54">
        <v>252244.32500000001</v>
      </c>
      <c r="C17" s="54">
        <v>201073.28700000001</v>
      </c>
      <c r="D17" s="73">
        <f>IFERROR(((B17/C17)-1)*100,IF(B17+C17&lt;&gt;0,100,0))</f>
        <v>25.448948870070431</v>
      </c>
      <c r="E17" s="54">
        <v>7076918.9369999999</v>
      </c>
      <c r="F17" s="54">
        <v>5252189.5760000004</v>
      </c>
      <c r="G17" s="73">
        <f>IFERROR(((E17/F17)-1)*100,IF(E17+F17&lt;&gt;0,100,0))</f>
        <v>34.74226005356207</v>
      </c>
    </row>
    <row r="18" spans="1:7" s="15" customFormat="1" ht="12" x14ac:dyDescent="0.2">
      <c r="A18" s="51" t="s">
        <v>10</v>
      </c>
      <c r="B18" s="54">
        <v>10561290.829253601</v>
      </c>
      <c r="C18" s="54">
        <v>9528621.7947990391</v>
      </c>
      <c r="D18" s="73">
        <f>IFERROR(((B18/C18)-1)*100,IF(B18+C18&lt;&gt;0,100,0))</f>
        <v>10.837548773509088</v>
      </c>
      <c r="E18" s="54">
        <v>347272474.946679</v>
      </c>
      <c r="F18" s="54">
        <v>298791342.05090201</v>
      </c>
      <c r="G18" s="73">
        <f>IFERROR(((E18/F18)-1)*100,IF(E18+F18&lt;&gt;0,100,0))</f>
        <v>16.225748899885374</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2024</v>
      </c>
      <c r="F23" s="103">
        <v>2023</v>
      </c>
      <c r="G23" s="26" t="s">
        <v>13</v>
      </c>
    </row>
    <row r="24" spans="1:7" s="15" customFormat="1" ht="12" x14ac:dyDescent="0.2">
      <c r="A24" s="51" t="s">
        <v>14</v>
      </c>
      <c r="B24" s="53">
        <v>18967672.812899999</v>
      </c>
      <c r="C24" s="53">
        <v>15639560.41248</v>
      </c>
      <c r="D24" s="52">
        <f>B24-C24</f>
        <v>3328112.4004199989</v>
      </c>
      <c r="E24" s="54">
        <v>441261824.54056001</v>
      </c>
      <c r="F24" s="54">
        <v>473397376.39769</v>
      </c>
      <c r="G24" s="52">
        <f>E24-F24</f>
        <v>-32135551.857129991</v>
      </c>
    </row>
    <row r="25" spans="1:7" s="15" customFormat="1" ht="12" x14ac:dyDescent="0.2">
      <c r="A25" s="55" t="s">
        <v>15</v>
      </c>
      <c r="B25" s="53">
        <v>14842295.167440001</v>
      </c>
      <c r="C25" s="53">
        <v>17855968.769859999</v>
      </c>
      <c r="D25" s="52">
        <f>B25-C25</f>
        <v>-3013673.6024199985</v>
      </c>
      <c r="E25" s="54">
        <v>521541249.3312</v>
      </c>
      <c r="F25" s="54">
        <v>540553184.42209005</v>
      </c>
      <c r="G25" s="52">
        <f>E25-F25</f>
        <v>-19011935.09089005</v>
      </c>
    </row>
    <row r="26" spans="1:7" s="25" customFormat="1" ht="12" x14ac:dyDescent="0.2">
      <c r="A26" s="56" t="s">
        <v>16</v>
      </c>
      <c r="B26" s="57">
        <f>B24-B25</f>
        <v>4125377.6454599984</v>
      </c>
      <c r="C26" s="57">
        <f>C24-C25</f>
        <v>-2216408.357379999</v>
      </c>
      <c r="D26" s="57"/>
      <c r="E26" s="57">
        <f>E24-E25</f>
        <v>-80279424.790639997</v>
      </c>
      <c r="F26" s="57">
        <f>F24-F25</f>
        <v>-67155808.024400055</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80538.570098630007</v>
      </c>
      <c r="C33" s="104">
        <v>76960.609911039995</v>
      </c>
      <c r="D33" s="73">
        <f t="shared" ref="D33:D42" si="0">IFERROR(((B33/C33)-1)*100,IF(B33+C33&lt;&gt;0,100,0))</f>
        <v>4.6490798237251996</v>
      </c>
      <c r="E33" s="51"/>
      <c r="F33" s="104">
        <v>82881.440000000002</v>
      </c>
      <c r="G33" s="104">
        <v>80495.12</v>
      </c>
    </row>
    <row r="34" spans="1:7" s="15" customFormat="1" ht="12" x14ac:dyDescent="0.2">
      <c r="A34" s="51" t="s">
        <v>23</v>
      </c>
      <c r="B34" s="104">
        <v>85287.078843690004</v>
      </c>
      <c r="C34" s="104">
        <v>77264.373355200005</v>
      </c>
      <c r="D34" s="73">
        <f t="shared" si="0"/>
        <v>10.383447299323834</v>
      </c>
      <c r="E34" s="51"/>
      <c r="F34" s="104">
        <v>87548.66</v>
      </c>
      <c r="G34" s="104">
        <v>84755.42</v>
      </c>
    </row>
    <row r="35" spans="1:7" s="15" customFormat="1" ht="12" x14ac:dyDescent="0.2">
      <c r="A35" s="51" t="s">
        <v>24</v>
      </c>
      <c r="B35" s="104">
        <v>80451.127948409994</v>
      </c>
      <c r="C35" s="104">
        <v>68380.271438270007</v>
      </c>
      <c r="D35" s="73">
        <f t="shared" si="0"/>
        <v>17.652542548089922</v>
      </c>
      <c r="E35" s="51"/>
      <c r="F35" s="104">
        <v>81591.850000000006</v>
      </c>
      <c r="G35" s="104">
        <v>80303.259999999995</v>
      </c>
    </row>
    <row r="36" spans="1:7" s="15" customFormat="1" ht="12" x14ac:dyDescent="0.2">
      <c r="A36" s="51" t="s">
        <v>25</v>
      </c>
      <c r="B36" s="104">
        <v>73449.422556229998</v>
      </c>
      <c r="C36" s="104">
        <v>71603.8633998</v>
      </c>
      <c r="D36" s="73">
        <f t="shared" si="0"/>
        <v>2.5774575124882793</v>
      </c>
      <c r="E36" s="51"/>
      <c r="F36" s="104">
        <v>75826.240000000005</v>
      </c>
      <c r="G36" s="104">
        <v>73405.73</v>
      </c>
    </row>
    <row r="37" spans="1:7" s="15" customFormat="1" ht="12" x14ac:dyDescent="0.2">
      <c r="A37" s="51" t="s">
        <v>79</v>
      </c>
      <c r="B37" s="104">
        <v>59219.505157450003</v>
      </c>
      <c r="C37" s="104">
        <v>60424.19602032</v>
      </c>
      <c r="D37" s="73">
        <f t="shared" si="0"/>
        <v>-1.9937226181129031</v>
      </c>
      <c r="E37" s="51"/>
      <c r="F37" s="104">
        <v>62650.46</v>
      </c>
      <c r="G37" s="104">
        <v>59191.98</v>
      </c>
    </row>
    <row r="38" spans="1:7" s="15" customFormat="1" ht="12" x14ac:dyDescent="0.2">
      <c r="A38" s="51" t="s">
        <v>26</v>
      </c>
      <c r="B38" s="104">
        <v>107624.50813807</v>
      </c>
      <c r="C38" s="104">
        <v>107079.07097288</v>
      </c>
      <c r="D38" s="73">
        <f t="shared" si="0"/>
        <v>0.50937793934366926</v>
      </c>
      <c r="E38" s="51"/>
      <c r="F38" s="104">
        <v>110502.1</v>
      </c>
      <c r="G38" s="104">
        <v>107446.39999999999</v>
      </c>
    </row>
    <row r="39" spans="1:7" s="15" customFormat="1" ht="12" x14ac:dyDescent="0.2">
      <c r="A39" s="51" t="s">
        <v>27</v>
      </c>
      <c r="B39" s="104">
        <v>19419.781703429999</v>
      </c>
      <c r="C39" s="104">
        <v>17226.47056473</v>
      </c>
      <c r="D39" s="73">
        <f t="shared" si="0"/>
        <v>12.732214242368656</v>
      </c>
      <c r="E39" s="51"/>
      <c r="F39" s="104">
        <v>19851.43</v>
      </c>
      <c r="G39" s="104">
        <v>19284.43</v>
      </c>
    </row>
    <row r="40" spans="1:7" s="15" customFormat="1" ht="12" x14ac:dyDescent="0.2">
      <c r="A40" s="51" t="s">
        <v>28</v>
      </c>
      <c r="B40" s="104">
        <v>110876.97414689</v>
      </c>
      <c r="C40" s="104">
        <v>106199.25017172001</v>
      </c>
      <c r="D40" s="73">
        <f t="shared" si="0"/>
        <v>4.4046676107470706</v>
      </c>
      <c r="E40" s="51"/>
      <c r="F40" s="104">
        <v>113595.23</v>
      </c>
      <c r="G40" s="104">
        <v>110639.1</v>
      </c>
    </row>
    <row r="41" spans="1:7" s="15" customFormat="1" ht="12" x14ac:dyDescent="0.2">
      <c r="A41" s="51" t="s">
        <v>29</v>
      </c>
      <c r="B41" s="59"/>
      <c r="C41" s="59"/>
      <c r="D41" s="73">
        <f t="shared" si="0"/>
        <v>0</v>
      </c>
      <c r="E41" s="51"/>
      <c r="F41" s="59"/>
      <c r="G41" s="59"/>
    </row>
    <row r="42" spans="1:7" s="15" customFormat="1" ht="12" x14ac:dyDescent="0.2">
      <c r="A42" s="51" t="s">
        <v>78</v>
      </c>
      <c r="B42" s="104">
        <v>637.64017636000005</v>
      </c>
      <c r="C42" s="104">
        <v>790.22616465999999</v>
      </c>
      <c r="D42" s="73">
        <f t="shared" si="0"/>
        <v>-19.309154154070697</v>
      </c>
      <c r="E42" s="51"/>
      <c r="F42" s="104">
        <v>648.66</v>
      </c>
      <c r="G42" s="104">
        <v>632.70000000000005</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18656.226821186901</v>
      </c>
      <c r="D48" s="59"/>
      <c r="E48" s="105">
        <v>21598.4934444604</v>
      </c>
      <c r="F48" s="59"/>
      <c r="G48" s="73">
        <f>IFERROR(((C48/E48)-1)*100,IF(C48+E48&lt;&gt;0,100,0))</f>
        <v>-13.62255488254036</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1525</v>
      </c>
      <c r="D54" s="62"/>
      <c r="E54" s="106">
        <v>415256</v>
      </c>
      <c r="F54" s="106">
        <v>44312050.840700001</v>
      </c>
      <c r="G54" s="106">
        <v>9183906.4678499997</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2024</v>
      </c>
      <c r="F67" s="103">
        <v>2023</v>
      </c>
      <c r="G67" s="26" t="s">
        <v>7</v>
      </c>
    </row>
    <row r="68" spans="1:7" s="15" customFormat="1" ht="12" x14ac:dyDescent="0.2">
      <c r="A68" s="64" t="s">
        <v>53</v>
      </c>
      <c r="B68" s="54">
        <v>6485</v>
      </c>
      <c r="C68" s="53">
        <v>6993</v>
      </c>
      <c r="D68" s="73">
        <f>IFERROR(((B68/C68)-1)*100,IF(B68+C68&lt;&gt;0,100,0))</f>
        <v>-7.2644072644072688</v>
      </c>
      <c r="E68" s="53">
        <v>186644</v>
      </c>
      <c r="F68" s="53">
        <v>205344</v>
      </c>
      <c r="G68" s="73">
        <f>IFERROR(((E68/F68)-1)*100,IF(E68+F68&lt;&gt;0,100,0))</f>
        <v>-9.1066697833878774</v>
      </c>
    </row>
    <row r="69" spans="1:7" s="15" customFormat="1" ht="12" x14ac:dyDescent="0.2">
      <c r="A69" s="66" t="s">
        <v>54</v>
      </c>
      <c r="B69" s="54">
        <v>305870070.03299999</v>
      </c>
      <c r="C69" s="53">
        <v>274767492.91799998</v>
      </c>
      <c r="D69" s="73">
        <f>IFERROR(((B69/C69)-1)*100,IF(B69+C69&lt;&gt;0,100,0))</f>
        <v>11.319598539366549</v>
      </c>
      <c r="E69" s="53">
        <v>7373331377.8950005</v>
      </c>
      <c r="F69" s="53">
        <v>7499869764.1680002</v>
      </c>
      <c r="G69" s="73">
        <f>IFERROR(((E69/F69)-1)*100,IF(E69+F69&lt;&gt;0,100,0))</f>
        <v>-1.6872077816278863</v>
      </c>
    </row>
    <row r="70" spans="1:7" s="15" customFormat="1" ht="12" x14ac:dyDescent="0.2">
      <c r="A70" s="66" t="s">
        <v>55</v>
      </c>
      <c r="B70" s="54">
        <v>280386232.66022003</v>
      </c>
      <c r="C70" s="53">
        <v>239372674.46031001</v>
      </c>
      <c r="D70" s="73">
        <f>IFERROR(((B70/C70)-1)*100,IF(B70+C70&lt;&gt;0,100,0))</f>
        <v>17.133767792158917</v>
      </c>
      <c r="E70" s="53">
        <v>6586132170.96315</v>
      </c>
      <c r="F70" s="53">
        <v>6773878502.8329697</v>
      </c>
      <c r="G70" s="73">
        <f>IFERROR(((E70/F70)-1)*100,IF(E70+F70&lt;&gt;0,100,0))</f>
        <v>-2.7716223695376407</v>
      </c>
    </row>
    <row r="71" spans="1:7" s="15" customFormat="1" ht="12" x14ac:dyDescent="0.2">
      <c r="A71" s="66" t="s">
        <v>93</v>
      </c>
      <c r="B71" s="73">
        <f>IFERROR(B69/B68/1000,)</f>
        <v>47.165777954201999</v>
      </c>
      <c r="C71" s="73">
        <f>IFERROR(C69/C68/1000,)</f>
        <v>39.291790779064776</v>
      </c>
      <c r="D71" s="73">
        <f>IFERROR(((B71/C71)-1)*100,IF(B71+C71&lt;&gt;0,100,0))</f>
        <v>20.039776805827337</v>
      </c>
      <c r="E71" s="73">
        <f>IFERROR(E69/E68/1000,)</f>
        <v>39.504786534230945</v>
      </c>
      <c r="F71" s="73">
        <f>IFERROR(F69/F68/1000,)</f>
        <v>36.52344243887331</v>
      </c>
      <c r="G71" s="73">
        <f>IFERROR(((E71/F71)-1)*100,IF(E71+F71&lt;&gt;0,100,0))</f>
        <v>8.1628233711739995</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2155</v>
      </c>
      <c r="C74" s="53">
        <v>2834</v>
      </c>
      <c r="D74" s="73">
        <f>IFERROR(((B74/C74)-1)*100,IF(B74+C74&lt;&gt;0,100,0))</f>
        <v>-23.959068454481304</v>
      </c>
      <c r="E74" s="53">
        <v>78601</v>
      </c>
      <c r="F74" s="53">
        <v>86298</v>
      </c>
      <c r="G74" s="73">
        <f>IFERROR(((E74/F74)-1)*100,IF(E74+F74&lt;&gt;0,100,0))</f>
        <v>-8.9190943011425503</v>
      </c>
    </row>
    <row r="75" spans="1:7" s="15" customFormat="1" ht="12" x14ac:dyDescent="0.2">
      <c r="A75" s="66" t="s">
        <v>54</v>
      </c>
      <c r="B75" s="54">
        <v>676991020.278</v>
      </c>
      <c r="C75" s="53">
        <v>742247817.00699997</v>
      </c>
      <c r="D75" s="73">
        <f>IFERROR(((B75/C75)-1)*100,IF(B75+C75&lt;&gt;0,100,0))</f>
        <v>-8.7917802159577896</v>
      </c>
      <c r="E75" s="53">
        <v>19452866035.833</v>
      </c>
      <c r="F75" s="53">
        <v>18781899623.026001</v>
      </c>
      <c r="G75" s="73">
        <f>IFERROR(((E75/F75)-1)*100,IF(E75+F75&lt;&gt;0,100,0))</f>
        <v>3.5724097470120508</v>
      </c>
    </row>
    <row r="76" spans="1:7" s="15" customFormat="1" ht="12" x14ac:dyDescent="0.2">
      <c r="A76" s="66" t="s">
        <v>55</v>
      </c>
      <c r="B76" s="54">
        <v>619148823.38223004</v>
      </c>
      <c r="C76" s="53">
        <v>666705012.63736999</v>
      </c>
      <c r="D76" s="73">
        <f>IFERROR(((B76/C76)-1)*100,IF(B76+C76&lt;&gt;0,100,0))</f>
        <v>-7.1330181045160979</v>
      </c>
      <c r="E76" s="53">
        <v>17282229868.024399</v>
      </c>
      <c r="F76" s="53">
        <v>17182686472.331902</v>
      </c>
      <c r="G76" s="73">
        <f>IFERROR(((E76/F76)-1)*100,IF(E76+F76&lt;&gt;0,100,0))</f>
        <v>0.57932382024652451</v>
      </c>
    </row>
    <row r="77" spans="1:7" s="15" customFormat="1" ht="12" x14ac:dyDescent="0.2">
      <c r="A77" s="66" t="s">
        <v>93</v>
      </c>
      <c r="B77" s="73">
        <f>IFERROR(B75/B74/1000,)</f>
        <v>314.1489653262181</v>
      </c>
      <c r="C77" s="73">
        <f>IFERROR(C75/C74/1000,)</f>
        <v>261.90819231016229</v>
      </c>
      <c r="D77" s="73">
        <f>IFERROR(((B77/C77)-1)*100,IF(B77+C77&lt;&gt;0,100,0))</f>
        <v>19.946215715997972</v>
      </c>
      <c r="E77" s="73">
        <f>IFERROR(E75/E74/1000,)</f>
        <v>247.48878558584497</v>
      </c>
      <c r="F77" s="73">
        <f>IFERROR(F75/F74/1000,)</f>
        <v>217.64003363955135</v>
      </c>
      <c r="G77" s="73">
        <f>IFERROR(((E77/F77)-1)*100,IF(E77+F77&lt;&gt;0,100,0))</f>
        <v>13.714734117220463</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179</v>
      </c>
      <c r="C80" s="53">
        <v>152</v>
      </c>
      <c r="D80" s="73">
        <f>IFERROR(((B80/C80)-1)*100,IF(B80+C80&lt;&gt;0,100,0))</f>
        <v>17.763157894736835</v>
      </c>
      <c r="E80" s="53">
        <v>6259</v>
      </c>
      <c r="F80" s="53">
        <v>6081</v>
      </c>
      <c r="G80" s="73">
        <f>IFERROR(((E80/F80)-1)*100,IF(E80+F80&lt;&gt;0,100,0))</f>
        <v>2.927150139779644</v>
      </c>
    </row>
    <row r="81" spans="1:7" s="15" customFormat="1" ht="12" x14ac:dyDescent="0.2">
      <c r="A81" s="66" t="s">
        <v>54</v>
      </c>
      <c r="B81" s="54">
        <v>16390275.887</v>
      </c>
      <c r="C81" s="53">
        <v>25216517.886999998</v>
      </c>
      <c r="D81" s="73">
        <f>IFERROR(((B81/C81)-1)*100,IF(B81+C81&lt;&gt;0,100,0))</f>
        <v>-35.001827133913032</v>
      </c>
      <c r="E81" s="53">
        <v>701831956.78699994</v>
      </c>
      <c r="F81" s="53">
        <v>707458919.01499999</v>
      </c>
      <c r="G81" s="73">
        <f>IFERROR(((E81/F81)-1)*100,IF(E81+F81&lt;&gt;0,100,0))</f>
        <v>-0.79537653378297657</v>
      </c>
    </row>
    <row r="82" spans="1:7" s="15" customFormat="1" ht="12" x14ac:dyDescent="0.2">
      <c r="A82" s="66" t="s">
        <v>55</v>
      </c>
      <c r="B82" s="54">
        <v>436379.80832971202</v>
      </c>
      <c r="C82" s="53">
        <v>-724895.18807043496</v>
      </c>
      <c r="D82" s="73">
        <f>IFERROR(((B82/C82)-1)*100,IF(B82+C82&lt;&gt;0,100,0))</f>
        <v>-160.19902125316781</v>
      </c>
      <c r="E82" s="53">
        <v>149772220.830129</v>
      </c>
      <c r="F82" s="53">
        <v>189161393.88918</v>
      </c>
      <c r="G82" s="73">
        <f>IFERROR(((E82/F82)-1)*100,IF(E82+F82&lt;&gt;0,100,0))</f>
        <v>-20.823050755339178</v>
      </c>
    </row>
    <row r="83" spans="1:7" x14ac:dyDescent="0.2">
      <c r="A83" s="66" t="s">
        <v>93</v>
      </c>
      <c r="B83" s="73">
        <f>IFERROR(B81/B80/1000,)</f>
        <v>91.565787078212296</v>
      </c>
      <c r="C83" s="73">
        <f>IFERROR(C81/C80/1000,)</f>
        <v>165.89814399342106</v>
      </c>
      <c r="D83" s="73">
        <f>IFERROR(((B83/C83)-1)*100,IF(B83+C83&lt;&gt;0,100,0))</f>
        <v>-44.806020806451293</v>
      </c>
      <c r="E83" s="73">
        <f>IFERROR(E81/E80/1000,)</f>
        <v>112.13164351925226</v>
      </c>
      <c r="F83" s="73">
        <f>IFERROR(F81/F80/1000,)</f>
        <v>116.33924009455681</v>
      </c>
      <c r="G83" s="73">
        <f>IFERROR(((E83/F83)-1)*100,IF(E83+F83&lt;&gt;0,100,0))</f>
        <v>-3.6166615596635698</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8819</v>
      </c>
      <c r="C86" s="51">
        <f>C68+C74+C80</f>
        <v>9979</v>
      </c>
      <c r="D86" s="73">
        <f>IFERROR(((B86/C86)-1)*100,IF(B86+C86&lt;&gt;0,100,0))</f>
        <v>-11.624411263653677</v>
      </c>
      <c r="E86" s="51">
        <f>E68+E74+E80</f>
        <v>271504</v>
      </c>
      <c r="F86" s="51">
        <f>F68+F74+F80</f>
        <v>297723</v>
      </c>
      <c r="G86" s="73">
        <f>IFERROR(((E86/F86)-1)*100,IF(E86+F86&lt;&gt;0,100,0))</f>
        <v>-8.8065080628638057</v>
      </c>
    </row>
    <row r="87" spans="1:7" s="15" customFormat="1" ht="12" x14ac:dyDescent="0.2">
      <c r="A87" s="66" t="s">
        <v>54</v>
      </c>
      <c r="B87" s="51">
        <f t="shared" ref="B87:C87" si="1">B69+B75+B81</f>
        <v>999251366.19799995</v>
      </c>
      <c r="C87" s="51">
        <f t="shared" si="1"/>
        <v>1042231827.8119999</v>
      </c>
      <c r="D87" s="73">
        <f>IFERROR(((B87/C87)-1)*100,IF(B87+C87&lt;&gt;0,100,0))</f>
        <v>-4.1238868807365598</v>
      </c>
      <c r="E87" s="51">
        <f t="shared" ref="E87:F87" si="2">E69+E75+E81</f>
        <v>27528029370.514999</v>
      </c>
      <c r="F87" s="51">
        <f t="shared" si="2"/>
        <v>26989228306.209</v>
      </c>
      <c r="G87" s="73">
        <f>IFERROR(((E87/F87)-1)*100,IF(E87+F87&lt;&gt;0,100,0))</f>
        <v>1.9963559468725078</v>
      </c>
    </row>
    <row r="88" spans="1:7" s="15" customFormat="1" ht="12" x14ac:dyDescent="0.2">
      <c r="A88" s="66" t="s">
        <v>55</v>
      </c>
      <c r="B88" s="51">
        <f t="shared" ref="B88:C88" si="3">B70+B76+B82</f>
        <v>899971435.85077977</v>
      </c>
      <c r="C88" s="51">
        <f t="shared" si="3"/>
        <v>905352791.90960956</v>
      </c>
      <c r="D88" s="73">
        <f>IFERROR(((B88/C88)-1)*100,IF(B88+C88&lt;&gt;0,100,0))</f>
        <v>-0.59439326933307113</v>
      </c>
      <c r="E88" s="51">
        <f t="shared" ref="E88:F88" si="4">E70+E76+E82</f>
        <v>24018134259.817677</v>
      </c>
      <c r="F88" s="51">
        <f t="shared" si="4"/>
        <v>24145726369.05405</v>
      </c>
      <c r="G88" s="73">
        <f>IFERROR(((E88/F88)-1)*100,IF(E88+F88&lt;&gt;0,100,0))</f>
        <v>-0.52842522641978196</v>
      </c>
    </row>
    <row r="89" spans="1:7" x14ac:dyDescent="0.2">
      <c r="A89" s="66" t="s">
        <v>94</v>
      </c>
      <c r="B89" s="73">
        <f>IFERROR((B75/B87)*100,IF(B75+B87&lt;&gt;0,100,0))</f>
        <v>67.749821834504786</v>
      </c>
      <c r="C89" s="73">
        <f>IFERROR((C75/C87)*100,IF(C75+C87&lt;&gt;0,100,0))</f>
        <v>71.217151232584342</v>
      </c>
      <c r="D89" s="73">
        <f>IFERROR(((B89/C89)-1)*100,IF(B89+C89&lt;&gt;0,100,0))</f>
        <v>-4.8686718551206649</v>
      </c>
      <c r="E89" s="73">
        <f>IFERROR((E75/E87)*100,IF(E75+E87&lt;&gt;0,100,0))</f>
        <v>70.665668704454276</v>
      </c>
      <c r="F89" s="73">
        <f>IFERROR((F75/F87)*100,IF(F75+F87&lt;&gt;0,100,0))</f>
        <v>69.59035438114077</v>
      </c>
      <c r="G89" s="73">
        <f>IFERROR(((E89/F89)-1)*100,IF(E89+F89&lt;&gt;0,100,0))</f>
        <v>1.5452059884967673</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2024</v>
      </c>
      <c r="F94" s="103">
        <v>2023</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91177229.064999998</v>
      </c>
      <c r="C97" s="107">
        <v>144119649.928</v>
      </c>
      <c r="D97" s="52">
        <f>B97-C97</f>
        <v>-52942420.863000005</v>
      </c>
      <c r="E97" s="107">
        <v>3047358358.9520001</v>
      </c>
      <c r="F97" s="107">
        <v>3842435065.573</v>
      </c>
      <c r="G97" s="68">
        <f>E97-F97</f>
        <v>-795076706.62099981</v>
      </c>
    </row>
    <row r="98" spans="1:7" s="15" customFormat="1" ht="13.5" x14ac:dyDescent="0.2">
      <c r="A98" s="66" t="s">
        <v>88</v>
      </c>
      <c r="B98" s="53">
        <v>108337990.995</v>
      </c>
      <c r="C98" s="107">
        <v>138119215.579</v>
      </c>
      <c r="D98" s="52">
        <f>B98-C98</f>
        <v>-29781224.583999991</v>
      </c>
      <c r="E98" s="107">
        <v>3002957529.8499999</v>
      </c>
      <c r="F98" s="107">
        <v>3791997175.8179998</v>
      </c>
      <c r="G98" s="68">
        <f>E98-F98</f>
        <v>-789039645.96799994</v>
      </c>
    </row>
    <row r="99" spans="1:7" s="15" customFormat="1" ht="12" x14ac:dyDescent="0.2">
      <c r="A99" s="69" t="s">
        <v>16</v>
      </c>
      <c r="B99" s="52">
        <f>B97-B98</f>
        <v>-17160761.930000007</v>
      </c>
      <c r="C99" s="52">
        <f>C97-C98</f>
        <v>6000434.3490000069</v>
      </c>
      <c r="D99" s="70"/>
      <c r="E99" s="52">
        <f>E97-E98</f>
        <v>44400829.102000237</v>
      </c>
      <c r="F99" s="70">
        <f>F97-F98</f>
        <v>50437889.755000114</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1039.09001389017</v>
      </c>
      <c r="C111" s="108">
        <v>888.36194434519405</v>
      </c>
      <c r="D111" s="73">
        <f>IFERROR(((B111/C111)-1)*100,IF(B111+C111&lt;&gt;0,100,0))</f>
        <v>16.966966055268905</v>
      </c>
      <c r="E111" s="72"/>
      <c r="F111" s="109">
        <v>1039.09001389017</v>
      </c>
      <c r="G111" s="109">
        <v>1025.87028005153</v>
      </c>
    </row>
    <row r="112" spans="1:7" s="15" customFormat="1" ht="12" x14ac:dyDescent="0.2">
      <c r="A112" s="66" t="s">
        <v>50</v>
      </c>
      <c r="B112" s="109">
        <v>1023.48741676331</v>
      </c>
      <c r="C112" s="108">
        <v>875.668376601923</v>
      </c>
      <c r="D112" s="73">
        <f>IFERROR(((B112/C112)-1)*100,IF(B112+C112&lt;&gt;0,100,0))</f>
        <v>16.880710107975627</v>
      </c>
      <c r="E112" s="72"/>
      <c r="F112" s="109">
        <v>1023.48741676331</v>
      </c>
      <c r="G112" s="109">
        <v>1010.45020444489</v>
      </c>
    </row>
    <row r="113" spans="1:7" s="15" customFormat="1" ht="12" x14ac:dyDescent="0.2">
      <c r="A113" s="66" t="s">
        <v>51</v>
      </c>
      <c r="B113" s="109">
        <v>1124.39717219763</v>
      </c>
      <c r="C113" s="108">
        <v>953.03623492490794</v>
      </c>
      <c r="D113" s="73">
        <f>IFERROR(((B113/C113)-1)*100,IF(B113+C113&lt;&gt;0,100,0))</f>
        <v>17.980526971907217</v>
      </c>
      <c r="E113" s="72"/>
      <c r="F113" s="109">
        <v>1124.39717219763</v>
      </c>
      <c r="G113" s="109">
        <v>1110.3041283284499</v>
      </c>
    </row>
    <row r="114" spans="1:7" s="25" customFormat="1" ht="12" x14ac:dyDescent="0.2">
      <c r="A114" s="69" t="s">
        <v>52</v>
      </c>
      <c r="B114" s="73"/>
      <c r="C114" s="72"/>
      <c r="D114" s="74"/>
      <c r="E114" s="72"/>
      <c r="F114" s="58"/>
      <c r="G114" s="58"/>
    </row>
    <row r="115" spans="1:7" s="15" customFormat="1" ht="12" x14ac:dyDescent="0.2">
      <c r="A115" s="66" t="s">
        <v>56</v>
      </c>
      <c r="B115" s="109">
        <v>752.64307660161603</v>
      </c>
      <c r="C115" s="108">
        <v>677.35182857458699</v>
      </c>
      <c r="D115" s="73">
        <f>IFERROR(((B115/C115)-1)*100,IF(B115+C115&lt;&gt;0,100,0))</f>
        <v>11.11553034196</v>
      </c>
      <c r="E115" s="72"/>
      <c r="F115" s="109">
        <v>752.64307660161603</v>
      </c>
      <c r="G115" s="109">
        <v>749.83609719809897</v>
      </c>
    </row>
    <row r="116" spans="1:7" s="15" customFormat="1" ht="12" x14ac:dyDescent="0.2">
      <c r="A116" s="66" t="s">
        <v>57</v>
      </c>
      <c r="B116" s="109">
        <v>1017.1674952736701</v>
      </c>
      <c r="C116" s="108">
        <v>889.87569245209704</v>
      </c>
      <c r="D116" s="73">
        <f>IFERROR(((B116/C116)-1)*100,IF(B116+C116&lt;&gt;0,100,0))</f>
        <v>14.304447677496857</v>
      </c>
      <c r="E116" s="72"/>
      <c r="F116" s="109">
        <v>1017.1674952736701</v>
      </c>
      <c r="G116" s="109">
        <v>1004.49058193296</v>
      </c>
    </row>
    <row r="117" spans="1:7" s="15" customFormat="1" ht="12" x14ac:dyDescent="0.2">
      <c r="A117" s="66" t="s">
        <v>59</v>
      </c>
      <c r="B117" s="109">
        <v>1202.6350681761201</v>
      </c>
      <c r="C117" s="108">
        <v>1019.26806122473</v>
      </c>
      <c r="D117" s="73">
        <f>IFERROR(((B117/C117)-1)*100,IF(B117+C117&lt;&gt;0,100,0))</f>
        <v>17.990066983072172</v>
      </c>
      <c r="E117" s="72"/>
      <c r="F117" s="109">
        <v>1202.6350681761201</v>
      </c>
      <c r="G117" s="109">
        <v>1185.7615579457899</v>
      </c>
    </row>
    <row r="118" spans="1:7" s="15" customFormat="1" ht="12" x14ac:dyDescent="0.2">
      <c r="A118" s="66" t="s">
        <v>58</v>
      </c>
      <c r="B118" s="109">
        <v>1114.96726561181</v>
      </c>
      <c r="C118" s="108">
        <v>932.25729811137001</v>
      </c>
      <c r="D118" s="73">
        <f>IFERROR(((B118/C118)-1)*100,IF(B118+C118&lt;&gt;0,100,0))</f>
        <v>19.59866314488352</v>
      </c>
      <c r="E118" s="72"/>
      <c r="F118" s="109">
        <v>1114.96726561181</v>
      </c>
      <c r="G118" s="109">
        <v>1097.61303695679</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2024</v>
      </c>
      <c r="F124" s="103">
        <v>2023</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6</v>
      </c>
      <c r="G126" s="73">
        <f>IFERROR(((E126/F126)-1)*100,IF(E126+F126&lt;&gt;0,100,0))</f>
        <v>-100</v>
      </c>
    </row>
    <row r="127" spans="1:7" s="15" customFormat="1" ht="12" x14ac:dyDescent="0.2">
      <c r="A127" s="66" t="s">
        <v>72</v>
      </c>
      <c r="B127" s="54">
        <v>317</v>
      </c>
      <c r="C127" s="53">
        <v>755</v>
      </c>
      <c r="D127" s="73">
        <f>IFERROR(((B127/C127)-1)*100,IF(B127+C127&lt;&gt;0,100,0))</f>
        <v>-58.013245033112582</v>
      </c>
      <c r="E127" s="53">
        <v>10487</v>
      </c>
      <c r="F127" s="53">
        <v>11290</v>
      </c>
      <c r="G127" s="73">
        <f>IFERROR(((E127/F127)-1)*100,IF(E127+F127&lt;&gt;0,100,0))</f>
        <v>-7.1124889282550896</v>
      </c>
    </row>
    <row r="128" spans="1:7" s="15" customFormat="1" ht="12" x14ac:dyDescent="0.2">
      <c r="A128" s="66" t="s">
        <v>74</v>
      </c>
      <c r="B128" s="54">
        <v>12</v>
      </c>
      <c r="C128" s="53">
        <v>4</v>
      </c>
      <c r="D128" s="73">
        <f>IFERROR(((B128/C128)-1)*100,IF(B128+C128&lt;&gt;0,100,0))</f>
        <v>200</v>
      </c>
      <c r="E128" s="53">
        <v>239</v>
      </c>
      <c r="F128" s="53">
        <v>245</v>
      </c>
      <c r="G128" s="73">
        <f>IFERROR(((E128/F128)-1)*100,IF(E128+F128&lt;&gt;0,100,0))</f>
        <v>-2.4489795918367308</v>
      </c>
    </row>
    <row r="129" spans="1:7" s="25" customFormat="1" ht="12" x14ac:dyDescent="0.2">
      <c r="A129" s="69" t="s">
        <v>34</v>
      </c>
      <c r="B129" s="70">
        <f>SUM(B126:B128)</f>
        <v>329</v>
      </c>
      <c r="C129" s="70">
        <f>SUM(C126:C128)</f>
        <v>759</v>
      </c>
      <c r="D129" s="73">
        <f>IFERROR(((B129/C129)-1)*100,IF(B129+C129&lt;&gt;0,100,0))</f>
        <v>-56.653491436100133</v>
      </c>
      <c r="E129" s="70">
        <f>SUM(E126:E128)</f>
        <v>10726</v>
      </c>
      <c r="F129" s="70">
        <f>SUM(F126:F128)</f>
        <v>11541</v>
      </c>
      <c r="G129" s="73">
        <f>IFERROR(((E129/F129)-1)*100,IF(E129+F129&lt;&gt;0,100,0))</f>
        <v>-7.0617797417901418</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51</v>
      </c>
      <c r="C132" s="53">
        <v>17</v>
      </c>
      <c r="D132" s="73">
        <f>IFERROR(((B132/C132)-1)*100,IF(B132+C132&lt;&gt;0,100,0))</f>
        <v>200</v>
      </c>
      <c r="E132" s="53">
        <v>771</v>
      </c>
      <c r="F132" s="53">
        <v>678</v>
      </c>
      <c r="G132" s="73">
        <f>IFERROR(((E132/F132)-1)*100,IF(E132+F132&lt;&gt;0,100,0))</f>
        <v>13.716814159292046</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51</v>
      </c>
      <c r="C134" s="70">
        <f>SUM(C132:C133)</f>
        <v>17</v>
      </c>
      <c r="D134" s="73">
        <f>IFERROR(((B134/C134)-1)*100,IF(B134+C134&lt;&gt;0,100,0))</f>
        <v>200</v>
      </c>
      <c r="E134" s="70">
        <f>SUM(E132:E133)</f>
        <v>771</v>
      </c>
      <c r="F134" s="70">
        <f>SUM(F132:F133)</f>
        <v>678</v>
      </c>
      <c r="G134" s="73">
        <f>IFERROR(((E134/F134)-1)*100,IF(E134+F134&lt;&gt;0,100,0))</f>
        <v>13.716814159292046</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830</v>
      </c>
      <c r="G137" s="73">
        <f>IFERROR(((E137/F137)-1)*100,IF(E137+F137&lt;&gt;0,100,0))</f>
        <v>-100</v>
      </c>
    </row>
    <row r="138" spans="1:7" s="15" customFormat="1" ht="12" x14ac:dyDescent="0.2">
      <c r="A138" s="66" t="s">
        <v>72</v>
      </c>
      <c r="B138" s="54">
        <v>497317</v>
      </c>
      <c r="C138" s="53">
        <v>454899</v>
      </c>
      <c r="D138" s="73">
        <f>IFERROR(((B138/C138)-1)*100,IF(B138+C138&lt;&gt;0,100,0))</f>
        <v>9.3247072427066193</v>
      </c>
      <c r="E138" s="53">
        <v>10764274</v>
      </c>
      <c r="F138" s="53">
        <v>10031381</v>
      </c>
      <c r="G138" s="73">
        <f>IFERROR(((E138/F138)-1)*100,IF(E138+F138&lt;&gt;0,100,0))</f>
        <v>7.3060030318856439</v>
      </c>
    </row>
    <row r="139" spans="1:7" s="15" customFormat="1" ht="12" x14ac:dyDescent="0.2">
      <c r="A139" s="66" t="s">
        <v>74</v>
      </c>
      <c r="B139" s="54">
        <v>288</v>
      </c>
      <c r="C139" s="53">
        <v>183</v>
      </c>
      <c r="D139" s="73">
        <f>IFERROR(((B139/C139)-1)*100,IF(B139+C139&lt;&gt;0,100,0))</f>
        <v>57.377049180327866</v>
      </c>
      <c r="E139" s="53">
        <v>9501</v>
      </c>
      <c r="F139" s="53">
        <v>11565</v>
      </c>
      <c r="G139" s="73">
        <f>IFERROR(((E139/F139)-1)*100,IF(E139+F139&lt;&gt;0,100,0))</f>
        <v>-17.846952010376139</v>
      </c>
    </row>
    <row r="140" spans="1:7" s="15" customFormat="1" ht="12" x14ac:dyDescent="0.2">
      <c r="A140" s="69" t="s">
        <v>34</v>
      </c>
      <c r="B140" s="70">
        <f>SUM(B137:B139)</f>
        <v>497605</v>
      </c>
      <c r="C140" s="70">
        <f>SUM(C137:C139)</f>
        <v>455082</v>
      </c>
      <c r="D140" s="73">
        <f>IFERROR(((B140/C140)-1)*100,IF(B140+C140&lt;&gt;0,100,0))</f>
        <v>9.3440303066260491</v>
      </c>
      <c r="E140" s="70">
        <f>SUM(E137:E139)</f>
        <v>10773775</v>
      </c>
      <c r="F140" s="70">
        <f>SUM(F137:F139)</f>
        <v>10043776</v>
      </c>
      <c r="G140" s="73">
        <f>IFERROR(((E140/F140)-1)*100,IF(E140+F140&lt;&gt;0,100,0))</f>
        <v>7.2681728465469497</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6900</v>
      </c>
      <c r="C143" s="53">
        <v>26250</v>
      </c>
      <c r="D143" s="73">
        <f>IFERROR(((B143/C143)-1)*100,)</f>
        <v>-73.714285714285708</v>
      </c>
      <c r="E143" s="53">
        <v>607157</v>
      </c>
      <c r="F143" s="53">
        <v>355438</v>
      </c>
      <c r="G143" s="73">
        <f>IFERROR(((E143/F143)-1)*100,)</f>
        <v>70.819383408639496</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6900</v>
      </c>
      <c r="C145" s="70">
        <f>SUM(C143:C144)</f>
        <v>26250</v>
      </c>
      <c r="D145" s="73">
        <f>IFERROR(((B145/C145)-1)*100,)</f>
        <v>-73.714285714285708</v>
      </c>
      <c r="E145" s="70">
        <f>SUM(E143:E144)</f>
        <v>607157</v>
      </c>
      <c r="F145" s="70">
        <f>SUM(F143:F144)</f>
        <v>355438</v>
      </c>
      <c r="G145" s="73">
        <f>IFERROR(((E145/F145)-1)*100,)</f>
        <v>70.819383408639496</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19078.7575</v>
      </c>
      <c r="G148" s="73">
        <f>IFERROR(((E148/F148)-1)*100,IF(E148+F148&lt;&gt;0,100,0))</f>
        <v>-100</v>
      </c>
    </row>
    <row r="149" spans="1:7" x14ac:dyDescent="0.2">
      <c r="A149" s="66" t="s">
        <v>72</v>
      </c>
      <c r="B149" s="54">
        <v>45147902.507890001</v>
      </c>
      <c r="C149" s="53">
        <v>39162568.338330001</v>
      </c>
      <c r="D149" s="73">
        <f>IFERROR(((B149/C149)-1)*100,IF(B149+C149&lt;&gt;0,100,0))</f>
        <v>15.283303479618592</v>
      </c>
      <c r="E149" s="53">
        <v>929980993.92649996</v>
      </c>
      <c r="F149" s="53">
        <v>870925056.94731998</v>
      </c>
      <c r="G149" s="73">
        <f>IFERROR(((E149/F149)-1)*100,IF(E149+F149&lt;&gt;0,100,0))</f>
        <v>6.7808287875166906</v>
      </c>
    </row>
    <row r="150" spans="1:7" x14ac:dyDescent="0.2">
      <c r="A150" s="66" t="s">
        <v>74</v>
      </c>
      <c r="B150" s="54">
        <v>2996750.33</v>
      </c>
      <c r="C150" s="53">
        <v>683376.34</v>
      </c>
      <c r="D150" s="73">
        <f>IFERROR(((B150/C150)-1)*100,IF(B150+C150&lt;&gt;0,100,0))</f>
        <v>338.52122975167686</v>
      </c>
      <c r="E150" s="53">
        <v>69570742.269999996</v>
      </c>
      <c r="F150" s="53">
        <v>77094041.200000003</v>
      </c>
      <c r="G150" s="73">
        <f>IFERROR(((E150/F150)-1)*100,IF(E150+F150&lt;&gt;0,100,0))</f>
        <v>-9.7585997735970427</v>
      </c>
    </row>
    <row r="151" spans="1:7" s="15" customFormat="1" ht="12" x14ac:dyDescent="0.2">
      <c r="A151" s="69" t="s">
        <v>34</v>
      </c>
      <c r="B151" s="70">
        <f>SUM(B148:B150)</f>
        <v>48144652.837889999</v>
      </c>
      <c r="C151" s="70">
        <f>SUM(C148:C150)</f>
        <v>39845944.678330004</v>
      </c>
      <c r="D151" s="73">
        <f>IFERROR(((B151/C151)-1)*100,IF(B151+C151&lt;&gt;0,100,0))</f>
        <v>20.826983088377382</v>
      </c>
      <c r="E151" s="70">
        <f>SUM(E148:E150)</f>
        <v>999551736.19649994</v>
      </c>
      <c r="F151" s="70">
        <f>SUM(F148:F150)</f>
        <v>948038176.90482008</v>
      </c>
      <c r="G151" s="73">
        <f>IFERROR(((E151/F151)-1)*100,IF(E151+F151&lt;&gt;0,100,0))</f>
        <v>5.4337009359541444</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19104.53</v>
      </c>
      <c r="C154" s="53">
        <v>29063</v>
      </c>
      <c r="D154" s="73">
        <f>IFERROR(((B154/C154)-1)*100,IF(B154+C154&lt;&gt;0,100,0))</f>
        <v>-34.265113718473664</v>
      </c>
      <c r="E154" s="53">
        <v>712195.41700000002</v>
      </c>
      <c r="F154" s="53">
        <v>529120.87141999998</v>
      </c>
      <c r="G154" s="73">
        <f>IFERROR(((E154/F154)-1)*100,IF(E154+F154&lt;&gt;0,100,0))</f>
        <v>34.599758858251704</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19104.53</v>
      </c>
      <c r="C156" s="70">
        <f>SUM(C154:C155)</f>
        <v>29063</v>
      </c>
      <c r="D156" s="73">
        <f>IFERROR(((B156/C156)-1)*100,IF(B156+C156&lt;&gt;0,100,0))</f>
        <v>-34.265113718473664</v>
      </c>
      <c r="E156" s="70">
        <f>SUM(E154:E155)</f>
        <v>712195.41700000002</v>
      </c>
      <c r="F156" s="70">
        <f>SUM(F154:F155)</f>
        <v>529120.87141999998</v>
      </c>
      <c r="G156" s="73">
        <f>IFERROR(((E156/F156)-1)*100,IF(E156+F156&lt;&gt;0,100,0))</f>
        <v>34.599758858251704</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1352860</v>
      </c>
      <c r="C160" s="53">
        <v>1341628</v>
      </c>
      <c r="D160" s="73">
        <f>IFERROR(((B160/C160)-1)*100,IF(B160+C160&lt;&gt;0,100,0))</f>
        <v>0.8371918296278924</v>
      </c>
      <c r="E160" s="65"/>
      <c r="F160" s="65"/>
      <c r="G160" s="52"/>
    </row>
    <row r="161" spans="1:7" s="15" customFormat="1" ht="12" x14ac:dyDescent="0.2">
      <c r="A161" s="66" t="s">
        <v>74</v>
      </c>
      <c r="B161" s="54">
        <v>1407</v>
      </c>
      <c r="C161" s="53">
        <v>1445</v>
      </c>
      <c r="D161" s="73">
        <f>IFERROR(((B161/C161)-1)*100,IF(B161+C161&lt;&gt;0,100,0))</f>
        <v>-2.6297577854671239</v>
      </c>
      <c r="E161" s="65"/>
      <c r="F161" s="65"/>
      <c r="G161" s="52"/>
    </row>
    <row r="162" spans="1:7" s="25" customFormat="1" ht="12" x14ac:dyDescent="0.2">
      <c r="A162" s="69" t="s">
        <v>34</v>
      </c>
      <c r="B162" s="70">
        <f>SUM(B159:B161)</f>
        <v>1354267</v>
      </c>
      <c r="C162" s="70">
        <f>SUM(C159:C161)</f>
        <v>1343073</v>
      </c>
      <c r="D162" s="73">
        <f>IFERROR(((B162/C162)-1)*100,IF(B162+C162&lt;&gt;0,100,0))</f>
        <v>0.83346177013461364</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126233</v>
      </c>
      <c r="C165" s="53">
        <v>92779</v>
      </c>
      <c r="D165" s="73">
        <f>IFERROR(((B165/C165)-1)*100,IF(B165+C165&lt;&gt;0,100,0))</f>
        <v>36.057728580821077</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126233</v>
      </c>
      <c r="C167" s="70">
        <f>SUM(C165:C166)</f>
        <v>92779</v>
      </c>
      <c r="D167" s="73">
        <f>IFERROR(((B167/C167)-1)*100,IF(B167+C167&lt;&gt;0,100,0))</f>
        <v>36.057728580821077</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2024</v>
      </c>
      <c r="F173" s="103">
        <v>2023</v>
      </c>
      <c r="G173" s="26" t="s">
        <v>7</v>
      </c>
    </row>
    <row r="174" spans="1:7" x14ac:dyDescent="0.2">
      <c r="A174" s="69" t="s">
        <v>33</v>
      </c>
      <c r="B174" s="73"/>
      <c r="C174" s="73"/>
      <c r="D174" s="78"/>
      <c r="E174" s="79"/>
      <c r="F174" s="79"/>
      <c r="G174" s="80"/>
    </row>
    <row r="175" spans="1:7" x14ac:dyDescent="0.2">
      <c r="A175" s="66" t="s">
        <v>31</v>
      </c>
      <c r="B175" s="87">
        <v>25378</v>
      </c>
      <c r="C175" s="88">
        <v>22944</v>
      </c>
      <c r="D175" s="73">
        <f>IFERROR(((B175/C175)-1)*100,IF(B175+C175&lt;&gt;0,100,0))</f>
        <v>10.608437935843785</v>
      </c>
      <c r="E175" s="88">
        <v>950820</v>
      </c>
      <c r="F175" s="88">
        <v>788304</v>
      </c>
      <c r="G175" s="73">
        <f>IFERROR(((E175/F175)-1)*100,IF(E175+F175&lt;&gt;0,100,0))</f>
        <v>20.615904524142969</v>
      </c>
    </row>
    <row r="176" spans="1:7" x14ac:dyDescent="0.2">
      <c r="A176" s="66" t="s">
        <v>32</v>
      </c>
      <c r="B176" s="87">
        <v>103024</v>
      </c>
      <c r="C176" s="88">
        <v>122836</v>
      </c>
      <c r="D176" s="73">
        <f t="shared" ref="D176:D178" si="5">IFERROR(((B176/C176)-1)*100,IF(B176+C176&lt;&gt;0,100,0))</f>
        <v>-16.128822169396596</v>
      </c>
      <c r="E176" s="88">
        <v>4359350</v>
      </c>
      <c r="F176" s="88">
        <v>4260588</v>
      </c>
      <c r="G176" s="73">
        <f>IFERROR(((E176/F176)-1)*100,IF(E176+F176&lt;&gt;0,100,0))</f>
        <v>2.3180368531291906</v>
      </c>
    </row>
    <row r="177" spans="1:7" x14ac:dyDescent="0.2">
      <c r="A177" s="66" t="s">
        <v>91</v>
      </c>
      <c r="B177" s="87">
        <v>46661298.066990003</v>
      </c>
      <c r="C177" s="88">
        <v>47984988.668920003</v>
      </c>
      <c r="D177" s="73">
        <f t="shared" si="5"/>
        <v>-2.7585514525448995</v>
      </c>
      <c r="E177" s="88">
        <v>1865219328.62448</v>
      </c>
      <c r="F177" s="88">
        <v>1705963859.67628</v>
      </c>
      <c r="G177" s="73">
        <f>IFERROR(((E177/F177)-1)*100,IF(E177+F177&lt;&gt;0,100,0))</f>
        <v>9.3352193860906318</v>
      </c>
    </row>
    <row r="178" spans="1:7" x14ac:dyDescent="0.2">
      <c r="A178" s="66" t="s">
        <v>92</v>
      </c>
      <c r="B178" s="87">
        <v>240852</v>
      </c>
      <c r="C178" s="88">
        <v>254248</v>
      </c>
      <c r="D178" s="73">
        <f t="shared" si="5"/>
        <v>-5.2688713382209489</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310</v>
      </c>
      <c r="C181" s="88">
        <v>622</v>
      </c>
      <c r="D181" s="73">
        <f t="shared" ref="D181:D184" si="6">IFERROR(((B181/C181)-1)*100,IF(B181+C181&lt;&gt;0,100,0))</f>
        <v>-50.160771704180064</v>
      </c>
      <c r="E181" s="88">
        <v>26828</v>
      </c>
      <c r="F181" s="88">
        <v>19946</v>
      </c>
      <c r="G181" s="73">
        <f t="shared" ref="G181" si="7">IFERROR(((E181/F181)-1)*100,IF(E181+F181&lt;&gt;0,100,0))</f>
        <v>34.503158528025679</v>
      </c>
    </row>
    <row r="182" spans="1:7" x14ac:dyDescent="0.2">
      <c r="A182" s="66" t="s">
        <v>32</v>
      </c>
      <c r="B182" s="87">
        <v>5098</v>
      </c>
      <c r="C182" s="88">
        <v>6190</v>
      </c>
      <c r="D182" s="73">
        <f t="shared" si="6"/>
        <v>-17.641357027463656</v>
      </c>
      <c r="E182" s="88">
        <v>297294</v>
      </c>
      <c r="F182" s="88">
        <v>230254</v>
      </c>
      <c r="G182" s="73">
        <f t="shared" ref="G182" si="8">IFERROR(((E182/F182)-1)*100,IF(E182+F182&lt;&gt;0,100,0))</f>
        <v>29.115672257593793</v>
      </c>
    </row>
    <row r="183" spans="1:7" x14ac:dyDescent="0.2">
      <c r="A183" s="66" t="s">
        <v>91</v>
      </c>
      <c r="B183" s="87">
        <v>120492.67058000001</v>
      </c>
      <c r="C183" s="88">
        <v>77942.371499999994</v>
      </c>
      <c r="D183" s="73">
        <f t="shared" si="6"/>
        <v>54.591999526214074</v>
      </c>
      <c r="E183" s="88">
        <v>6241323.0605800003</v>
      </c>
      <c r="F183" s="88">
        <v>3041187.7079400001</v>
      </c>
      <c r="G183" s="73">
        <f t="shared" ref="G183" si="9">IFERROR(((E183/F183)-1)*100,IF(E183+F183&lt;&gt;0,100,0))</f>
        <v>105.22649898541339</v>
      </c>
    </row>
    <row r="184" spans="1:7" x14ac:dyDescent="0.2">
      <c r="A184" s="66" t="s">
        <v>92</v>
      </c>
      <c r="B184" s="87">
        <v>63808</v>
      </c>
      <c r="C184" s="88">
        <v>60374</v>
      </c>
      <c r="D184" s="73">
        <f t="shared" si="6"/>
        <v>5.6878788882631648</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2024-08-05T11:07:51Z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