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A3BA3C1F-FE80-4267-81E1-D2312E5A56E0}" xr6:coauthVersionLast="47" xr6:coauthVersionMax="47" xr10:uidLastSave="{00000000-0000-0000-0000-000000000000}"/>
  <bookViews>
    <workbookView xWindow="780" yWindow="780"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G71" i="1" s="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156"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<sst xmlns="http://schemas.openxmlformats.org/spreadsheetml/2006/main" count="265" uniqueCount="100">
  <si>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</si>
  <si>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</si>
  <si>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</si>
  <si>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</si>
  <si>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</si>
  <si>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</si>
  <si>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</si>
  <si>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</si>
  <si>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</si>
  <si>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</si>
  <si>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</si>
  <si>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</si>
  <si>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</si>
  <si>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</si>
  <si>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</si>
  <si>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</si>
  <si>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</si>
  <si>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</si>
  <si>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</si>
  <si>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</si>
  <si>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</si>
  <si>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</si>
  <si>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</si>
  <si>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</si>
  <si>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</si>
  <si>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</si>
  <si>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</si>
  <si>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</si>
  <si>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</si>
  <si>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</si>
  <si>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</si>
  <si>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</si>
  <si>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</si>
  <si>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</si>
  <si>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</si>
  <si>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</si>
  <si>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</si>
  <si>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</si>
  <si>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</si>
  <si>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</si>
  <si>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</si>
  <si>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</si>
  <si>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</si>
  <si>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</si>
  <si>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</si>
  <si>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</si>
  <si>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</si>
  <si>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</si>
  <si>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</si>
  <si>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</si>
  <si>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</si>
  <si>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</si>
  <si>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</si>
  <si>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</si>
  <si>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</si>
  <si>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</si>
  <si>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</si>
  <si>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</si>
  <si>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</si>
  <si>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</si>
  <si>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</si>
  <si>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</si>
  <si>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</si>
  <si>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</si>
  <si>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</si>
  <si>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</si>
  <si>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</si>
  <si>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</si>
  <si>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</si>
  <si>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</si>
  <si>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</si>
  <si>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</si>
  <si>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</si>
  <si>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</si>
  <si>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</si>
  <si>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</si>
  <si>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</si>
  <si>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</si>
  <si>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</si>
  <si>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</si>
  <si>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</si>
  <si>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</si>
  <si>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</si>
  <si>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</si>
  <si>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</si>
  <si>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</si>
  <si>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</si>
  <si>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</si>
  <si>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</si>
  <si>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</si>
  <si>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</si>
  <si>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</si>
  <si>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</si>
  <si>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</si>
  <si>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</si>
  <si>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</si>
  <si>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</si>
  <si>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8 August 2024</t>
  </si>
  <si>
    <t>08.08.2024</t>
  </si>
  <si>
    <t>11.08.2023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</si>
</sst>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2024</v>
      </c>
      <c r="F10" s="103">
        <v>2023</v>
      </c>
      <c r="G10" s="26" t="s">
        <v>7</v>
      </c>
    </row>
    <row r="11" spans="1:7" s="15" customFormat="1" ht="12" x14ac:dyDescent="0.2">
      <c r="A11" s="51" t="s">
        <v>8</v>
      </c>
      <c r="B11" s="54">
        <v>1788110</v>
      </c>
      <c r="C11" s="54">
        <v>1144693</v>
      </c>
      <c r="D11" s="73">
        <f>IFERROR(((B11/C11)-1)*100,IF(B11+C11&lt;&gt;0,100,0))</f>
        <v>56.208695257156279</v>
      </c>
      <c r="E11" s="54">
        <v>54753718</v>
      </c>
      <c r="F11" s="54">
        <v>48329534</v>
      </c>
      <c r="G11" s="73">
        <f>IFERROR(((E11/F11)-1)*100,IF(E11+F11&lt;&gt;0,100,0))</f>
        <v>13.292460051445975</v>
      </c>
    </row>
    <row r="12" spans="1:7" s="15" customFormat="1" ht="12" x14ac:dyDescent="0.2">
      <c r="A12" s="51" t="s">
        <v>9</v>
      </c>
      <c r="B12" s="54">
        <v>1254762.692</v>
      </c>
      <c r="C12" s="54">
        <v>987973.946</v>
      </c>
      <c r="D12" s="73">
        <f>IFERROR(((B12/C12)-1)*100,IF(B12+C12&lt;&gt;0,100,0))</f>
        <v>27.003621611697849</v>
      </c>
      <c r="E12" s="54">
        <v>45903943.428000003</v>
      </c>
      <c r="F12" s="54">
        <v>47340403.548</v>
      </c>
      <c r="G12" s="73">
        <f>IFERROR(((E12/F12)-1)*100,IF(E12+F12&lt;&gt;0,100,0))</f>
        <v>-3.0343216625593916</v>
      </c>
    </row>
    <row r="13" spans="1:7" s="15" customFormat="1" ht="12" x14ac:dyDescent="0.2">
      <c r="A13" s="51" t="s">
        <v>10</v>
      </c>
      <c r="B13" s="54">
        <v>98256281.454843804</v>
      </c>
      <c r="C13" s="54">
        <v>68557375.746274695</v>
      </c>
      <c r="D13" s="73">
        <f>IFERROR(((B13/C13)-1)*100,IF(B13+C13&lt;&gt;0,100,0))</f>
        <v>43.319781985941752</v>
      </c>
      <c r="E13" s="54">
        <v>3158965062.5413599</v>
      </c>
      <c r="F13" s="54">
        <v>3456041468.7401199</v>
      </c>
      <c r="G13" s="73">
        <f>IFERROR(((E13/F13)-1)*100,IF(E13+F13&lt;&gt;0,100,0))</f>
        <v>-8.5958576853262585</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393</v>
      </c>
      <c r="C16" s="54">
        <v>256</v>
      </c>
      <c r="D16" s="73">
        <f>IFERROR(((B16/C16)-1)*100,IF(B16+C16&lt;&gt;0,100,0))</f>
        <v>53.515625</v>
      </c>
      <c r="E16" s="54">
        <v>13814</v>
      </c>
      <c r="F16" s="54">
        <v>11903</v>
      </c>
      <c r="G16" s="73">
        <f>IFERROR(((E16/F16)-1)*100,IF(E16+F16&lt;&gt;0,100,0))</f>
        <v>16.054776106863812</v>
      </c>
    </row>
    <row r="17" spans="1:7" s="15" customFormat="1" ht="12" x14ac:dyDescent="0.2">
      <c r="A17" s="51" t="s">
        <v>9</v>
      </c>
      <c r="B17" s="54">
        <v>166295.29699999999</v>
      </c>
      <c r="C17" s="54">
        <v>137870.36300000001</v>
      </c>
      <c r="D17" s="73">
        <f>IFERROR(((B17/C17)-1)*100,IF(B17+C17&lt;&gt;0,100,0))</f>
        <v>20.617145977921282</v>
      </c>
      <c r="E17" s="54">
        <v>7243214.2340000002</v>
      </c>
      <c r="F17" s="54">
        <v>5390059.9390000002</v>
      </c>
      <c r="G17" s="73">
        <f>IFERROR(((E17/F17)-1)*100,IF(E17+F17&lt;&gt;0,100,0))</f>
        <v>34.380958949851845</v>
      </c>
    </row>
    <row r="18" spans="1:7" s="15" customFormat="1" ht="12" x14ac:dyDescent="0.2">
      <c r="A18" s="51" t="s">
        <v>10</v>
      </c>
      <c r="B18" s="54">
        <v>11652621.9182838</v>
      </c>
      <c r="C18" s="54">
        <v>6644362.2507897597</v>
      </c>
      <c r="D18" s="73">
        <f>IFERROR(((B18/C18)-1)*100,IF(B18+C18&lt;&gt;0,100,0))</f>
        <v>75.376077920777874</v>
      </c>
      <c r="E18" s="54">
        <v>358925096.864963</v>
      </c>
      <c r="F18" s="54">
        <v>305435704.30169201</v>
      </c>
      <c r="G18" s="73">
        <f>IFERROR(((E18/F18)-1)*100,IF(E18+F18&lt;&gt;0,100,0))</f>
        <v>17.512488491010593</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2024</v>
      </c>
      <c r="F23" s="103">
        <v>2023</v>
      </c>
      <c r="G23" s="26" t="s">
        <v>13</v>
      </c>
    </row>
    <row r="24" spans="1:7" s="15" customFormat="1" ht="12" x14ac:dyDescent="0.2">
      <c r="A24" s="51" t="s">
        <v>14</v>
      </c>
      <c r="B24" s="53">
        <v>11217925.852290001</v>
      </c>
      <c r="C24" s="53">
        <v>9179944.3508000001</v>
      </c>
      <c r="D24" s="52">
        <f>B24-C24</f>
        <v>2037981.5014900006</v>
      </c>
      <c r="E24" s="54">
        <v>452486727.07628</v>
      </c>
      <c r="F24" s="54">
        <v>482577320.74848998</v>
      </c>
      <c r="G24" s="52">
        <f>E24-F24</f>
        <v>-30090593.672209978</v>
      </c>
    </row>
    <row r="25" spans="1:7" s="15" customFormat="1" ht="12" x14ac:dyDescent="0.2">
      <c r="A25" s="55" t="s">
        <v>15</v>
      </c>
      <c r="B25" s="53">
        <v>18344896.055640001</v>
      </c>
      <c r="C25" s="53">
        <v>12518839.876</v>
      </c>
      <c r="D25" s="52">
        <f>B25-C25</f>
        <v>5826056.1796400007</v>
      </c>
      <c r="E25" s="54">
        <v>539240087.10968006</v>
      </c>
      <c r="F25" s="54">
        <v>553072024.29808998</v>
      </c>
      <c r="G25" s="52">
        <f>E25-F25</f>
        <v>-13831937.188409925</v>
      </c>
    </row>
    <row r="26" spans="1:7" s="25" customFormat="1" ht="12" x14ac:dyDescent="0.2">
      <c r="A26" s="56" t="s">
        <v>16</v>
      </c>
      <c r="B26" s="57">
        <f>B24-B25</f>
        <v>-7126970.2033500001</v>
      </c>
      <c r="C26" s="57">
        <f>C24-C25</f>
        <v>-3338895.5252</v>
      </c>
      <c r="D26" s="57"/>
      <c r="E26" s="57">
        <f>E24-E25</f>
        <v>-86753360.033400059</v>
      </c>
      <c r="F26" s="57">
        <f>F24-F25</f>
        <v>-70494703.549600005</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80739.314449700003</v>
      </c>
      <c r="C33" s="104">
        <v>76974.257755939994</v>
      </c>
      <c r="D33" s="73">
        <f t="shared" ref="D33:D42" si="0">IFERROR(((B33/C33)-1)*100,IF(B33+C33&lt;&gt;0,100,0))</f>
        <v>4.8913192585731124</v>
      </c>
      <c r="E33" s="51"/>
      <c r="F33" s="104">
        <v>80853.42</v>
      </c>
      <c r="G33" s="104">
        <v>78306.84</v>
      </c>
    </row>
    <row r="34" spans="1:7" s="15" customFormat="1" ht="12" x14ac:dyDescent="0.2">
      <c r="A34" s="51" t="s">
        <v>23</v>
      </c>
      <c r="B34" s="104">
        <v>84767.907702330005</v>
      </c>
      <c r="C34" s="104">
        <v>77932.175250169996</v>
      </c>
      <c r="D34" s="73">
        <f t="shared" si="0"/>
        <v>8.7713866964660436</v>
      </c>
      <c r="E34" s="51"/>
      <c r="F34" s="104">
        <v>85287.08</v>
      </c>
      <c r="G34" s="104">
        <v>82498.33</v>
      </c>
    </row>
    <row r="35" spans="1:7" s="15" customFormat="1" ht="12" x14ac:dyDescent="0.2">
      <c r="A35" s="51" t="s">
        <v>24</v>
      </c>
      <c r="B35" s="104">
        <v>80418.626268749998</v>
      </c>
      <c r="C35" s="104">
        <v>69522.383661889995</v>
      </c>
      <c r="D35" s="73">
        <f t="shared" si="0"/>
        <v>15.672999159309576</v>
      </c>
      <c r="E35" s="51"/>
      <c r="F35" s="104">
        <v>80724.98</v>
      </c>
      <c r="G35" s="104">
        <v>78654.679999999993</v>
      </c>
    </row>
    <row r="36" spans="1:7" s="15" customFormat="1" ht="12" x14ac:dyDescent="0.2">
      <c r="A36" s="51" t="s">
        <v>25</v>
      </c>
      <c r="B36" s="104">
        <v>73728.297166449993</v>
      </c>
      <c r="C36" s="104">
        <v>71434.251845139996</v>
      </c>
      <c r="D36" s="73">
        <f t="shared" si="0"/>
        <v>3.2114080599362715</v>
      </c>
      <c r="E36" s="51"/>
      <c r="F36" s="104">
        <v>73825.3</v>
      </c>
      <c r="G36" s="104">
        <v>71326.33</v>
      </c>
    </row>
    <row r="37" spans="1:7" s="15" customFormat="1" ht="12" x14ac:dyDescent="0.2">
      <c r="A37" s="51" t="s">
        <v>79</v>
      </c>
      <c r="B37" s="104">
        <v>58543.665133039998</v>
      </c>
      <c r="C37" s="104">
        <v>60366.642203579999</v>
      </c>
      <c r="D37" s="73">
        <f t="shared" si="0"/>
        <v>-3.0198417602758321</v>
      </c>
      <c r="E37" s="51"/>
      <c r="F37" s="104">
        <v>59413.35</v>
      </c>
      <c r="G37" s="104">
        <v>56554.05</v>
      </c>
    </row>
    <row r="38" spans="1:7" s="15" customFormat="1" ht="12" x14ac:dyDescent="0.2">
      <c r="A38" s="51" t="s">
        <v>26</v>
      </c>
      <c r="B38" s="104">
        <v>109351.94434984001</v>
      </c>
      <c r="C38" s="104">
        <v>106096.60496806</v>
      </c>
      <c r="D38" s="73">
        <f t="shared" si="0"/>
        <v>3.0682785587343053</v>
      </c>
      <c r="E38" s="51"/>
      <c r="F38" s="104">
        <v>109471.38</v>
      </c>
      <c r="G38" s="104">
        <v>105050.9</v>
      </c>
    </row>
    <row r="39" spans="1:7" s="15" customFormat="1" ht="12" x14ac:dyDescent="0.2">
      <c r="A39" s="51" t="s">
        <v>27</v>
      </c>
      <c r="B39" s="104">
        <v>19378.916622389999</v>
      </c>
      <c r="C39" s="104">
        <v>17337.267760589999</v>
      </c>
      <c r="D39" s="73">
        <f t="shared" si="0"/>
        <v>11.776070428126806</v>
      </c>
      <c r="E39" s="51"/>
      <c r="F39" s="104">
        <v>19468.48</v>
      </c>
      <c r="G39" s="104">
        <v>18772.22</v>
      </c>
    </row>
    <row r="40" spans="1:7" s="15" customFormat="1" ht="12" x14ac:dyDescent="0.2">
      <c r="A40" s="51" t="s">
        <v>28</v>
      </c>
      <c r="B40" s="104">
        <v>111873.77359619</v>
      </c>
      <c r="C40" s="104">
        <v>105856.43259718</v>
      </c>
      <c r="D40" s="73">
        <f t="shared" si="0"/>
        <v>5.6844358452055932</v>
      </c>
      <c r="E40" s="51"/>
      <c r="F40" s="104">
        <v>112152.88</v>
      </c>
      <c r="G40" s="104">
        <v>107957.7</v>
      </c>
    </row>
    <row r="41" spans="1:7" s="15" customFormat="1" ht="12" x14ac:dyDescent="0.2">
      <c r="A41" s="51" t="s">
        <v>29</v>
      </c>
      <c r="B41" s="59"/>
      <c r="C41" s="59"/>
      <c r="D41" s="73">
        <f t="shared" si="0"/>
        <v>0</v>
      </c>
      <c r="E41" s="51"/>
      <c r="F41" s="59"/>
      <c r="G41" s="59"/>
    </row>
    <row r="42" spans="1:7" s="15" customFormat="1" ht="12" x14ac:dyDescent="0.2">
      <c r="A42" s="51" t="s">
        <v>78</v>
      </c>
      <c r="B42" s="104">
        <v>625.00977724999996</v>
      </c>
      <c r="C42" s="104">
        <v>772.50760883999999</v>
      </c>
      <c r="D42" s="73">
        <f t="shared" si="0"/>
        <v>-19.093382369590284</v>
      </c>
      <c r="E42" s="51"/>
      <c r="F42" s="104">
        <v>637.64</v>
      </c>
      <c r="G42" s="104">
        <v>623.17999999999995</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18495.815830042498</v>
      </c>
      <c r="D48" s="59"/>
      <c r="E48" s="105">
        <v>21349.971138580499</v>
      </c>
      <c r="F48" s="59"/>
      <c r="G48" s="73">
        <f>IFERROR(((C48/E48)-1)*100,IF(C48+E48&lt;&gt;0,100,0))</f>
        <v>-13.368427011034189</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1661</v>
      </c>
      <c r="D54" s="62"/>
      <c r="E54" s="106">
        <v>260854</v>
      </c>
      <c r="F54" s="106">
        <v>27412078.07</v>
      </c>
      <c r="G54" s="106">
        <v>9110504.3004999999</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2024</v>
      </c>
      <c r="F67" s="103">
        <v>2023</v>
      </c>
      <c r="G67" s="26" t="s">
        <v>7</v>
      </c>
    </row>
    <row r="68" spans="1:7" s="15" customFormat="1" ht="12" x14ac:dyDescent="0.2">
      <c r="A68" s="64" t="s">
        <v>53</v>
      </c>
      <c r="B68" s="54">
        <v>5079</v>
      </c>
      <c r="C68" s="53">
        <v>5083</v>
      </c>
      <c r="D68" s="73">
        <f>IFERROR(((B68/C68)-1)*100,IF(B68+C68&lt;&gt;0,100,0))</f>
        <v>-7.8693684831787625E-2</v>
      </c>
      <c r="E68" s="53">
        <v>191738</v>
      </c>
      <c r="F68" s="53">
        <v>210427</v>
      </c>
      <c r="G68" s="73">
        <f>IFERROR(((E68/F68)-1)*100,IF(E68+F68&lt;&gt;0,100,0))</f>
        <v>-8.8814648310340356</v>
      </c>
    </row>
    <row r="69" spans="1:7" s="15" customFormat="1" ht="12" x14ac:dyDescent="0.2">
      <c r="A69" s="66" t="s">
        <v>54</v>
      </c>
      <c r="B69" s="54">
        <v>220747665.32699999</v>
      </c>
      <c r="C69" s="53">
        <v>171908132.766</v>
      </c>
      <c r="D69" s="73">
        <f>IFERROR(((B69/C69)-1)*100,IF(B69+C69&lt;&gt;0,100,0))</f>
        <v>28.41025132154742</v>
      </c>
      <c r="E69" s="53">
        <v>7596361991.7469997</v>
      </c>
      <c r="F69" s="53">
        <v>7671777896.934</v>
      </c>
      <c r="G69" s="73">
        <f>IFERROR(((E69/F69)-1)*100,IF(E69+F69&lt;&gt;0,100,0))</f>
        <v>-0.98303035098474822</v>
      </c>
    </row>
    <row r="70" spans="1:7" s="15" customFormat="1" ht="12" x14ac:dyDescent="0.2">
      <c r="A70" s="66" t="s">
        <v>55</v>
      </c>
      <c r="B70" s="54">
        <v>204264066.57359999</v>
      </c>
      <c r="C70" s="53">
        <v>152824091.02287</v>
      </c>
      <c r="D70" s="73">
        <f>IFERROR(((B70/C70)-1)*100,IF(B70+C70&lt;&gt;0,100,0))</f>
        <v>33.659598566192052</v>
      </c>
      <c r="E70" s="53">
        <v>6792225797.6543703</v>
      </c>
      <c r="F70" s="53">
        <v>6926702593.8558397</v>
      </c>
      <c r="G70" s="73">
        <f>IFERROR(((E70/F70)-1)*100,IF(E70+F70&lt;&gt;0,100,0))</f>
        <v>-1.9414258715359511</v>
      </c>
    </row>
    <row r="71" spans="1:7" s="15" customFormat="1" ht="12" x14ac:dyDescent="0.2">
      <c r="A71" s="66" t="s">
        <v>93</v>
      </c>
      <c r="B71" s="73">
        <f>IFERROR(B69/B68/1000,)</f>
        <v>43.462820501476664</v>
      </c>
      <c r="C71" s="73">
        <f>IFERROR(C69/C68/1000,)</f>
        <v>33.820211049773761</v>
      </c>
      <c r="D71" s="73">
        <f>IFERROR(((B71/C71)-1)*100,IF(B71+C71&lt;&gt;0,100,0))</f>
        <v>28.511381663206414</v>
      </c>
      <c r="E71" s="73">
        <f>IFERROR(E69/E68/1000,)</f>
        <v>39.618448047580557</v>
      </c>
      <c r="F71" s="73">
        <f>IFERROR(F69/F68/1000,)</f>
        <v>36.458144139934511</v>
      </c>
      <c r="G71" s="73">
        <f>IFERROR(((E71/F71)-1)*100,IF(E71+F71&lt;&gt;0,100,0))</f>
        <v>8.6683071291728133</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2614</v>
      </c>
      <c r="C74" s="53">
        <v>2389</v>
      </c>
      <c r="D74" s="73">
        <f>IFERROR(((B74/C74)-1)*100,IF(B74+C74&lt;&gt;0,100,0))</f>
        <v>9.4181665969024664</v>
      </c>
      <c r="E74" s="53">
        <v>81209</v>
      </c>
      <c r="F74" s="53">
        <v>88687</v>
      </c>
      <c r="G74" s="73">
        <f>IFERROR(((E74/F74)-1)*100,IF(E74+F74&lt;&gt;0,100,0))</f>
        <v>-8.4319009550441475</v>
      </c>
    </row>
    <row r="75" spans="1:7" s="15" customFormat="1" ht="12" x14ac:dyDescent="0.2">
      <c r="A75" s="66" t="s">
        <v>54</v>
      </c>
      <c r="B75" s="54">
        <v>848072252.52999997</v>
      </c>
      <c r="C75" s="53">
        <v>560791443.20200002</v>
      </c>
      <c r="D75" s="73">
        <f>IFERROR(((B75/C75)-1)*100,IF(B75+C75&lt;&gt;0,100,0))</f>
        <v>51.227744790057336</v>
      </c>
      <c r="E75" s="53">
        <v>20296563613.362999</v>
      </c>
      <c r="F75" s="53">
        <v>19342691066.228001</v>
      </c>
      <c r="G75" s="73">
        <f>IFERROR(((E75/F75)-1)*100,IF(E75+F75&lt;&gt;0,100,0))</f>
        <v>4.9314366024303835</v>
      </c>
    </row>
    <row r="76" spans="1:7" s="15" customFormat="1" ht="12" x14ac:dyDescent="0.2">
      <c r="A76" s="66" t="s">
        <v>55</v>
      </c>
      <c r="B76" s="54">
        <v>787356068.5668</v>
      </c>
      <c r="C76" s="53">
        <v>507368044.04703999</v>
      </c>
      <c r="D76" s="73">
        <f>IFERROR(((B76/C76)-1)*100,IF(B76+C76&lt;&gt;0,100,0))</f>
        <v>55.184402684572945</v>
      </c>
      <c r="E76" s="53">
        <v>18066055004.560902</v>
      </c>
      <c r="F76" s="53">
        <v>17690054516.379002</v>
      </c>
      <c r="G76" s="73">
        <f>IFERROR(((E76/F76)-1)*100,IF(E76+F76&lt;&gt;0,100,0))</f>
        <v>2.1254908391252547</v>
      </c>
    </row>
    <row r="77" spans="1:7" s="15" customFormat="1" ht="12" x14ac:dyDescent="0.2">
      <c r="A77" s="66" t="s">
        <v>93</v>
      </c>
      <c r="B77" s="73">
        <f>IFERROR(B75/B74/1000,)</f>
        <v>324.43467962127011</v>
      </c>
      <c r="C77" s="73">
        <f>IFERROR(C75/C74/1000,)</f>
        <v>234.7389883641691</v>
      </c>
      <c r="D77" s="73">
        <f>IFERROR(((B77/C77)-1)*100,IF(B77+C77&lt;&gt;0,100,0))</f>
        <v>38.210819549903242</v>
      </c>
      <c r="E77" s="73">
        <f>IFERROR(E75/E74/1000,)</f>
        <v>249.92997836893693</v>
      </c>
      <c r="F77" s="73">
        <f>IFERROR(F75/F74/1000,)</f>
        <v>218.10063556358881</v>
      </c>
      <c r="G77" s="73">
        <f>IFERROR(((E77/F77)-1)*100,IF(E77+F77&lt;&gt;0,100,0))</f>
        <v>14.593878978435182</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259</v>
      </c>
      <c r="C80" s="53">
        <v>175</v>
      </c>
      <c r="D80" s="73">
        <f>IFERROR(((B80/C80)-1)*100,IF(B80+C80&lt;&gt;0,100,0))</f>
        <v>48</v>
      </c>
      <c r="E80" s="53">
        <v>6519</v>
      </c>
      <c r="F80" s="53">
        <v>6325</v>
      </c>
      <c r="G80" s="73">
        <f>IFERROR(((E80/F80)-1)*100,IF(E80+F80&lt;&gt;0,100,0))</f>
        <v>3.0671936758893237</v>
      </c>
    </row>
    <row r="81" spans="1:7" s="15" customFormat="1" ht="12" x14ac:dyDescent="0.2">
      <c r="A81" s="66" t="s">
        <v>54</v>
      </c>
      <c r="B81" s="54">
        <v>42957967.704000004</v>
      </c>
      <c r="C81" s="53">
        <v>19283602.646000002</v>
      </c>
      <c r="D81" s="73">
        <f>IFERROR(((B81/C81)-1)*100,IF(B81+C81&lt;&gt;0,100,0))</f>
        <v>122.76940928831456</v>
      </c>
      <c r="E81" s="53">
        <v>744968985.41700006</v>
      </c>
      <c r="F81" s="53">
        <v>732460613.66100001</v>
      </c>
      <c r="G81" s="73">
        <f>IFERROR(((E81/F81)-1)*100,IF(E81+F81&lt;&gt;0,100,0))</f>
        <v>1.7077193671179769</v>
      </c>
    </row>
    <row r="82" spans="1:7" s="15" customFormat="1" ht="12" x14ac:dyDescent="0.2">
      <c r="A82" s="66" t="s">
        <v>55</v>
      </c>
      <c r="B82" s="54">
        <v>10916711.4415599</v>
      </c>
      <c r="C82" s="53">
        <v>2099063.1799494601</v>
      </c>
      <c r="D82" s="73">
        <f>IFERROR(((B82/C82)-1)*100,IF(B82+C82&lt;&gt;0,100,0))</f>
        <v>420.07541010855834</v>
      </c>
      <c r="E82" s="53">
        <v>160853919.85166401</v>
      </c>
      <c r="F82" s="53">
        <v>195748670.45348001</v>
      </c>
      <c r="G82" s="73">
        <f>IFERROR(((E82/F82)-1)*100,IF(E82+F82&lt;&gt;0,100,0))</f>
        <v>-17.826302738597043</v>
      </c>
    </row>
    <row r="83" spans="1:7" x14ac:dyDescent="0.2">
      <c r="A83" s="66" t="s">
        <v>93</v>
      </c>
      <c r="B83" s="73">
        <f>IFERROR(B81/B80/1000,)</f>
        <v>165.86087916602318</v>
      </c>
      <c r="C83" s="73">
        <f>IFERROR(C81/C80/1000,)</f>
        <v>110.19201512000001</v>
      </c>
      <c r="D83" s="73">
        <f>IFERROR(((B83/C83)-1)*100,IF(B83+C83&lt;&gt;0,100,0))</f>
        <v>50.519871140753089</v>
      </c>
      <c r="E83" s="73">
        <f>IFERROR(E81/E80/1000,)</f>
        <v>114.27657392498851</v>
      </c>
      <c r="F83" s="73">
        <f>IFERROR(F81/F80/1000,)</f>
        <v>115.80404959067195</v>
      </c>
      <c r="G83" s="73">
        <f>IFERROR(((E83/F83)-1)*100,IF(E83+F83&lt;&gt;0,100,0))</f>
        <v>-1.3190174878016325</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7952</v>
      </c>
      <c r="C86" s="51">
        <f>C68+C74+C80</f>
        <v>7647</v>
      </c>
      <c r="D86" s="73">
        <f>IFERROR(((B86/C86)-1)*100,IF(B86+C86&lt;&gt;0,100,0))</f>
        <v>3.9884922191709249</v>
      </c>
      <c r="E86" s="51">
        <f>E68+E74+E80</f>
        <v>279466</v>
      </c>
      <c r="F86" s="51">
        <f>F68+F74+F80</f>
        <v>305439</v>
      </c>
      <c r="G86" s="73">
        <f>IFERROR(((E86/F86)-1)*100,IF(E86+F86&lt;&gt;0,100,0))</f>
        <v>-8.5034982435117978</v>
      </c>
    </row>
    <row r="87" spans="1:7" s="15" customFormat="1" ht="12" x14ac:dyDescent="0.2">
      <c r="A87" s="66" t="s">
        <v>54</v>
      </c>
      <c r="B87" s="51">
        <f t="shared" ref="B87:C87" si="1">B69+B75+B81</f>
        <v>1111777885.5610001</v>
      </c>
      <c r="C87" s="51">
        <f t="shared" si="1"/>
        <v>751983178.61400008</v>
      </c>
      <c r="D87" s="73">
        <f>IFERROR(((B87/C87)-1)*100,IF(B87+C87&lt;&gt;0,100,0))</f>
        <v>47.846111080589203</v>
      </c>
      <c r="E87" s="51">
        <f t="shared" ref="E87:F87" si="2">E69+E75+E81</f>
        <v>28637894590.527</v>
      </c>
      <c r="F87" s="51">
        <f t="shared" si="2"/>
        <v>27746929576.823002</v>
      </c>
      <c r="G87" s="73">
        <f>IFERROR(((E87/F87)-1)*100,IF(E87+F87&lt;&gt;0,100,0))</f>
        <v>3.2110400224182767</v>
      </c>
    </row>
    <row r="88" spans="1:7" s="15" customFormat="1" ht="12" x14ac:dyDescent="0.2">
      <c r="A88" s="66" t="s">
        <v>55</v>
      </c>
      <c r="B88" s="51">
        <f t="shared" ref="B88:C88" si="3">B70+B76+B82</f>
        <v>1002536846.5819598</v>
      </c>
      <c r="C88" s="51">
        <f t="shared" si="3"/>
        <v>662291198.24985945</v>
      </c>
      <c r="D88" s="73">
        <f>IFERROR(((B88/C88)-1)*100,IF(B88+C88&lt;&gt;0,100,0))</f>
        <v>51.374025388109956</v>
      </c>
      <c r="E88" s="51">
        <f t="shared" ref="E88:F88" si="4">E70+E76+E82</f>
        <v>25019134722.066936</v>
      </c>
      <c r="F88" s="51">
        <f t="shared" si="4"/>
        <v>24812505780.68832</v>
      </c>
      <c r="G88" s="73">
        <f>IFERROR(((E88/F88)-1)*100,IF(E88+F88&lt;&gt;0,100,0))</f>
        <v>0.83276128257645521</v>
      </c>
    </row>
    <row r="89" spans="1:7" x14ac:dyDescent="0.2">
      <c r="A89" s="66" t="s">
        <v>94</v>
      </c>
      <c r="B89" s="73">
        <f>IFERROR((B75/B87)*100,IF(B75+B87&lt;&gt;0,100,0))</f>
        <v>76.280726891960526</v>
      </c>
      <c r="C89" s="73">
        <f>IFERROR((C75/C87)*100,IF(C75+C87&lt;&gt;0,100,0))</f>
        <v>74.574998371055244</v>
      </c>
      <c r="D89" s="73">
        <f>IFERROR(((B89/C89)-1)*100,IF(B89+C89&lt;&gt;0,100,0))</f>
        <v>2.2872659177520349</v>
      </c>
      <c r="E89" s="73">
        <f>IFERROR((E75/E87)*100,IF(E75+E87&lt;&gt;0,100,0))</f>
        <v>70.873099798603235</v>
      </c>
      <c r="F89" s="73">
        <f>IFERROR((F75/F87)*100,IF(F75+F87&lt;&gt;0,100,0))</f>
        <v>69.711104476168572</v>
      </c>
      <c r="G89" s="73">
        <f>IFERROR(((E89/F89)-1)*100,IF(E89+F89&lt;&gt;0,100,0))</f>
        <v>1.6668726326548144</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2024</v>
      </c>
      <c r="F94" s="103">
        <v>2023</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123266863.57099999</v>
      </c>
      <c r="C97" s="107">
        <v>114064378.88600001</v>
      </c>
      <c r="D97" s="52">
        <f>B97-C97</f>
        <v>9202484.6849999875</v>
      </c>
      <c r="E97" s="107">
        <v>3170625222.5229998</v>
      </c>
      <c r="F97" s="107">
        <v>3956499444.4590001</v>
      </c>
      <c r="G97" s="68">
        <f>E97-F97</f>
        <v>-785874221.93600035</v>
      </c>
    </row>
    <row r="98" spans="1:7" s="15" customFormat="1" ht="13.5" x14ac:dyDescent="0.2">
      <c r="A98" s="66" t="s">
        <v>88</v>
      </c>
      <c r="B98" s="53">
        <v>120910464.05400001</v>
      </c>
      <c r="C98" s="107">
        <v>112007893.133</v>
      </c>
      <c r="D98" s="52">
        <f>B98-C98</f>
        <v>8902570.9210000038</v>
      </c>
      <c r="E98" s="107">
        <v>3123867993.9039998</v>
      </c>
      <c r="F98" s="107">
        <v>3904005068.9510002</v>
      </c>
      <c r="G98" s="68">
        <f>E98-F98</f>
        <v>-780137075.04700041</v>
      </c>
    </row>
    <row r="99" spans="1:7" s="15" customFormat="1" ht="12" x14ac:dyDescent="0.2">
      <c r="A99" s="69" t="s">
        <v>16</v>
      </c>
      <c r="B99" s="52">
        <f>B97-B98</f>
        <v>2356399.5169999897</v>
      </c>
      <c r="C99" s="52">
        <f>C97-C98</f>
        <v>2056485.7530000061</v>
      </c>
      <c r="D99" s="70"/>
      <c r="E99" s="52">
        <f>E97-E98</f>
        <v>46757228.618999958</v>
      </c>
      <c r="F99" s="70">
        <f>F97-F98</f>
        <v>52494375.507999897</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1034.6286496722901</v>
      </c>
      <c r="C111" s="108">
        <v>892.01650740560501</v>
      </c>
      <c r="D111" s="73">
        <f>IFERROR(((B111/C111)-1)*100,IF(B111+C111&lt;&gt;0,100,0))</f>
        <v>15.987612458144618</v>
      </c>
      <c r="E111" s="72"/>
      <c r="F111" s="109">
        <v>1034.6286496722901</v>
      </c>
      <c r="G111" s="109">
        <v>1030.8495177949101</v>
      </c>
    </row>
    <row r="112" spans="1:7" s="15" customFormat="1" ht="12" x14ac:dyDescent="0.2">
      <c r="A112" s="66" t="s">
        <v>50</v>
      </c>
      <c r="B112" s="109">
        <v>1019.10471552631</v>
      </c>
      <c r="C112" s="108">
        <v>879.33475056349403</v>
      </c>
      <c r="D112" s="73">
        <f>IFERROR(((B112/C112)-1)*100,IF(B112+C112&lt;&gt;0,100,0))</f>
        <v>15.894966606659032</v>
      </c>
      <c r="E112" s="72"/>
      <c r="F112" s="109">
        <v>1019.10471552631</v>
      </c>
      <c r="G112" s="109">
        <v>1015.4628914817</v>
      </c>
    </row>
    <row r="113" spans="1:7" s="15" customFormat="1" ht="12" x14ac:dyDescent="0.2">
      <c r="A113" s="66" t="s">
        <v>51</v>
      </c>
      <c r="B113" s="109">
        <v>1119.42519105922</v>
      </c>
      <c r="C113" s="108">
        <v>956.06874032511496</v>
      </c>
      <c r="D113" s="73">
        <f>IFERROR(((B113/C113)-1)*100,IF(B113+C113&lt;&gt;0,100,0))</f>
        <v>17.086266273966345</v>
      </c>
      <c r="E113" s="72"/>
      <c r="F113" s="109">
        <v>1119.42519105922</v>
      </c>
      <c r="G113" s="109">
        <v>1114.33955472359</v>
      </c>
    </row>
    <row r="114" spans="1:7" s="25" customFormat="1" ht="12" x14ac:dyDescent="0.2">
      <c r="A114" s="69" t="s">
        <v>52</v>
      </c>
      <c r="B114" s="73"/>
      <c r="C114" s="72"/>
      <c r="D114" s="74"/>
      <c r="E114" s="72"/>
      <c r="F114" s="58"/>
      <c r="G114" s="58"/>
    </row>
    <row r="115" spans="1:7" s="15" customFormat="1" ht="12" x14ac:dyDescent="0.2">
      <c r="A115" s="66" t="s">
        <v>56</v>
      </c>
      <c r="B115" s="109">
        <v>752.36870554683901</v>
      </c>
      <c r="C115" s="108">
        <v>680.49021349270799</v>
      </c>
      <c r="D115" s="73">
        <f>IFERROR(((B115/C115)-1)*100,IF(B115+C115&lt;&gt;0,100,0))</f>
        <v>10.5627517676125</v>
      </c>
      <c r="E115" s="72"/>
      <c r="F115" s="109">
        <v>752.54097762724996</v>
      </c>
      <c r="G115" s="109">
        <v>752.25707513767202</v>
      </c>
    </row>
    <row r="116" spans="1:7" s="15" customFormat="1" ht="12" x14ac:dyDescent="0.2">
      <c r="A116" s="66" t="s">
        <v>57</v>
      </c>
      <c r="B116" s="109">
        <v>1012.4463225573299</v>
      </c>
      <c r="C116" s="108">
        <v>895.74795239931598</v>
      </c>
      <c r="D116" s="73">
        <f>IFERROR(((B116/C116)-1)*100,IF(B116+C116&lt;&gt;0,100,0))</f>
        <v>13.028036496810325</v>
      </c>
      <c r="E116" s="72"/>
      <c r="F116" s="109">
        <v>1012.86875008825</v>
      </c>
      <c r="G116" s="109">
        <v>1012.4463225573299</v>
      </c>
    </row>
    <row r="117" spans="1:7" s="15" customFormat="1" ht="12" x14ac:dyDescent="0.2">
      <c r="A117" s="66" t="s">
        <v>59</v>
      </c>
      <c r="B117" s="109">
        <v>1197.14874373014</v>
      </c>
      <c r="C117" s="108">
        <v>1022.89170523339</v>
      </c>
      <c r="D117" s="73">
        <f>IFERROR(((B117/C117)-1)*100,IF(B117+C117&lt;&gt;0,100,0))</f>
        <v>17.035727008558577</v>
      </c>
      <c r="E117" s="72"/>
      <c r="F117" s="109">
        <v>1197.14874373014</v>
      </c>
      <c r="G117" s="109">
        <v>1193.31404834197</v>
      </c>
    </row>
    <row r="118" spans="1:7" s="15" customFormat="1" ht="12" x14ac:dyDescent="0.2">
      <c r="A118" s="66" t="s">
        <v>58</v>
      </c>
      <c r="B118" s="109">
        <v>1108.95198702179</v>
      </c>
      <c r="C118" s="108">
        <v>934.67586336274303</v>
      </c>
      <c r="D118" s="73">
        <f>IFERROR(((B118/C118)-1)*100,IF(B118+C118&lt;&gt;0,100,0))</f>
        <v>18.645621491930122</v>
      </c>
      <c r="E118" s="72"/>
      <c r="F118" s="109">
        <v>1108.95198702179</v>
      </c>
      <c r="G118" s="109">
        <v>1100.88892997312</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2024</v>
      </c>
      <c r="F124" s="103">
        <v>2023</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6</v>
      </c>
      <c r="G126" s="73">
        <f>IFERROR(((E126/F126)-1)*100,IF(E126+F126&lt;&gt;0,100,0))</f>
        <v>-100</v>
      </c>
    </row>
    <row r="127" spans="1:7" s="15" customFormat="1" ht="12" x14ac:dyDescent="0.2">
      <c r="A127" s="66" t="s">
        <v>72</v>
      </c>
      <c r="B127" s="54">
        <v>94</v>
      </c>
      <c r="C127" s="53">
        <v>223</v>
      </c>
      <c r="D127" s="73">
        <f>IFERROR(((B127/C127)-1)*100,IF(B127+C127&lt;&gt;0,100,0))</f>
        <v>-57.847533632286996</v>
      </c>
      <c r="E127" s="53">
        <v>10581</v>
      </c>
      <c r="F127" s="53">
        <v>11513</v>
      </c>
      <c r="G127" s="73">
        <f>IFERROR(((E127/F127)-1)*100,IF(E127+F127&lt;&gt;0,100,0))</f>
        <v>-8.0951967341266418</v>
      </c>
    </row>
    <row r="128" spans="1:7" s="15" customFormat="1" ht="12" x14ac:dyDescent="0.2">
      <c r="A128" s="66" t="s">
        <v>74</v>
      </c>
      <c r="B128" s="54">
        <v>4</v>
      </c>
      <c r="C128" s="53">
        <v>1</v>
      </c>
      <c r="D128" s="73">
        <f>IFERROR(((B128/C128)-1)*100,IF(B128+C128&lt;&gt;0,100,0))</f>
        <v>300</v>
      </c>
      <c r="E128" s="53">
        <v>243</v>
      </c>
      <c r="F128" s="53">
        <v>246</v>
      </c>
      <c r="G128" s="73">
        <f>IFERROR(((E128/F128)-1)*100,IF(E128+F128&lt;&gt;0,100,0))</f>
        <v>-1.2195121951219523</v>
      </c>
    </row>
    <row r="129" spans="1:7" s="25" customFormat="1" ht="12" x14ac:dyDescent="0.2">
      <c r="A129" s="69" t="s">
        <v>34</v>
      </c>
      <c r="B129" s="70">
        <f>SUM(B126:B128)</f>
        <v>98</v>
      </c>
      <c r="C129" s="70">
        <f>SUM(C126:C128)</f>
        <v>224</v>
      </c>
      <c r="D129" s="73">
        <f>IFERROR(((B129/C129)-1)*100,IF(B129+C129&lt;&gt;0,100,0))</f>
        <v>-56.25</v>
      </c>
      <c r="E129" s="70">
        <f>SUM(E126:E128)</f>
        <v>10824</v>
      </c>
      <c r="F129" s="70">
        <f>SUM(F126:F128)</f>
        <v>11765</v>
      </c>
      <c r="G129" s="73">
        <f>IFERROR(((E129/F129)-1)*100,IF(E129+F129&lt;&gt;0,100,0))</f>
        <v>-7.9983000424989399</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0</v>
      </c>
      <c r="C132" s="53">
        <v>4</v>
      </c>
      <c r="D132" s="73">
        <f>IFERROR(((B132/C132)-1)*100,IF(B132+C132&lt;&gt;0,100,0))</f>
        <v>-100</v>
      </c>
      <c r="E132" s="53">
        <v>771</v>
      </c>
      <c r="F132" s="53">
        <v>682</v>
      </c>
      <c r="G132" s="73">
        <f>IFERROR(((E132/F132)-1)*100,IF(E132+F132&lt;&gt;0,100,0))</f>
        <v>13.049853372434029</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0</v>
      </c>
      <c r="C134" s="70">
        <f>SUM(C132:C133)</f>
        <v>4</v>
      </c>
      <c r="D134" s="73">
        <f>IFERROR(((B134/C134)-1)*100,IF(B134+C134&lt;&gt;0,100,0))</f>
        <v>-100</v>
      </c>
      <c r="E134" s="70">
        <f>SUM(E132:E133)</f>
        <v>771</v>
      </c>
      <c r="F134" s="70">
        <f>SUM(F132:F133)</f>
        <v>682</v>
      </c>
      <c r="G134" s="73">
        <f>IFERROR(((E134/F134)-1)*100,IF(E134+F134&lt;&gt;0,100,0))</f>
        <v>13.049853372434029</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830</v>
      </c>
      <c r="G137" s="73">
        <f>IFERROR(((E137/F137)-1)*100,IF(E137+F137&lt;&gt;0,100,0))</f>
        <v>-100</v>
      </c>
    </row>
    <row r="138" spans="1:7" s="15" customFormat="1" ht="12" x14ac:dyDescent="0.2">
      <c r="A138" s="66" t="s">
        <v>72</v>
      </c>
      <c r="B138" s="54">
        <v>46891</v>
      </c>
      <c r="C138" s="53">
        <v>43924</v>
      </c>
      <c r="D138" s="73">
        <f>IFERROR(((B138/C138)-1)*100,IF(B138+C138&lt;&gt;0,100,0))</f>
        <v>6.7548492851288611</v>
      </c>
      <c r="E138" s="53">
        <v>10811165</v>
      </c>
      <c r="F138" s="53">
        <v>10075305</v>
      </c>
      <c r="G138" s="73">
        <f>IFERROR(((E138/F138)-1)*100,IF(E138+F138&lt;&gt;0,100,0))</f>
        <v>7.3036002384046839</v>
      </c>
    </row>
    <row r="139" spans="1:7" s="15" customFormat="1" ht="12" x14ac:dyDescent="0.2">
      <c r="A139" s="66" t="s">
        <v>74</v>
      </c>
      <c r="B139" s="54">
        <v>10</v>
      </c>
      <c r="C139" s="53">
        <v>1</v>
      </c>
      <c r="D139" s="73">
        <f>IFERROR(((B139/C139)-1)*100,IF(B139+C139&lt;&gt;0,100,0))</f>
        <v>900</v>
      </c>
      <c r="E139" s="53">
        <v>9511</v>
      </c>
      <c r="F139" s="53">
        <v>11566</v>
      </c>
      <c r="G139" s="73">
        <f>IFERROR(((E139/F139)-1)*100,IF(E139+F139&lt;&gt;0,100,0))</f>
        <v>-17.767594674044616</v>
      </c>
    </row>
    <row r="140" spans="1:7" s="15" customFormat="1" ht="12" x14ac:dyDescent="0.2">
      <c r="A140" s="69" t="s">
        <v>34</v>
      </c>
      <c r="B140" s="70">
        <f>SUM(B137:B139)</f>
        <v>46901</v>
      </c>
      <c r="C140" s="70">
        <f>SUM(C137:C139)</f>
        <v>43925</v>
      </c>
      <c r="D140" s="73">
        <f>IFERROR(((B140/C140)-1)*100,IF(B140+C140&lt;&gt;0,100,0))</f>
        <v>6.7751849743881598</v>
      </c>
      <c r="E140" s="70">
        <f>SUM(E137:E139)</f>
        <v>10820676</v>
      </c>
      <c r="F140" s="70">
        <f>SUM(F137:F139)</f>
        <v>10087701</v>
      </c>
      <c r="G140" s="73">
        <f>IFERROR(((E140/F140)-1)*100,IF(E140+F140&lt;&gt;0,100,0))</f>
        <v>7.2660262234180095</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0</v>
      </c>
      <c r="C143" s="53">
        <v>23440</v>
      </c>
      <c r="D143" s="73">
        <f>IFERROR(((B143/C143)-1)*100,)</f>
        <v>-100</v>
      </c>
      <c r="E143" s="53">
        <v>607157</v>
      </c>
      <c r="F143" s="53">
        <v>378878</v>
      </c>
      <c r="G143" s="73">
        <f>IFERROR(((E143/F143)-1)*100,)</f>
        <v>60.251321005706316</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0</v>
      </c>
      <c r="C145" s="70">
        <f>SUM(C143:C144)</f>
        <v>23440</v>
      </c>
      <c r="D145" s="73">
        <f>IFERROR(((B145/C145)-1)*100,)</f>
        <v>-100</v>
      </c>
      <c r="E145" s="70">
        <f>SUM(E143:E144)</f>
        <v>607157</v>
      </c>
      <c r="F145" s="70">
        <f>SUM(F143:F144)</f>
        <v>378878</v>
      </c>
      <c r="G145" s="73">
        <f>IFERROR(((E145/F145)-1)*100,)</f>
        <v>60.251321005706316</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19078.7575</v>
      </c>
      <c r="G148" s="73">
        <f>IFERROR(((E148/F148)-1)*100,IF(E148+F148&lt;&gt;0,100,0))</f>
        <v>-100</v>
      </c>
    </row>
    <row r="149" spans="1:7" x14ac:dyDescent="0.2">
      <c r="A149" s="66" t="s">
        <v>72</v>
      </c>
      <c r="B149" s="54">
        <v>4024611.5906699998</v>
      </c>
      <c r="C149" s="53">
        <v>3829976.2359699998</v>
      </c>
      <c r="D149" s="73">
        <f>IFERROR(((B149/C149)-1)*100,IF(B149+C149&lt;&gt;0,100,0))</f>
        <v>5.0818945786671677</v>
      </c>
      <c r="E149" s="53">
        <v>934005605.51716995</v>
      </c>
      <c r="F149" s="53">
        <v>874755033.18329</v>
      </c>
      <c r="G149" s="73">
        <f>IFERROR(((E149/F149)-1)*100,IF(E149+F149&lt;&gt;0,100,0))</f>
        <v>6.7733902734189888</v>
      </c>
    </row>
    <row r="150" spans="1:7" x14ac:dyDescent="0.2">
      <c r="A150" s="66" t="s">
        <v>74</v>
      </c>
      <c r="B150" s="54">
        <v>77744.399999999994</v>
      </c>
      <c r="C150" s="53">
        <v>8901.66</v>
      </c>
      <c r="D150" s="73">
        <f>IFERROR(((B150/C150)-1)*100,IF(B150+C150&lt;&gt;0,100,0))</f>
        <v>773.36968610349072</v>
      </c>
      <c r="E150" s="53">
        <v>69648486.670000002</v>
      </c>
      <c r="F150" s="53">
        <v>77102942.859999999</v>
      </c>
      <c r="G150" s="73">
        <f>IFERROR(((E150/F150)-1)*100,IF(E150+F150&lt;&gt;0,100,0))</f>
        <v>-9.6681863408708768</v>
      </c>
    </row>
    <row r="151" spans="1:7" s="15" customFormat="1" ht="12" x14ac:dyDescent="0.2">
      <c r="A151" s="69" t="s">
        <v>34</v>
      </c>
      <c r="B151" s="70">
        <f>SUM(B148:B150)</f>
        <v>4102355.9906699997</v>
      </c>
      <c r="C151" s="70">
        <f>SUM(C148:C150)</f>
        <v>3838877.89597</v>
      </c>
      <c r="D151" s="73">
        <f>IFERROR(((B151/C151)-1)*100,IF(B151+C151&lt;&gt;0,100,0))</f>
        <v>6.8634143059510988</v>
      </c>
      <c r="E151" s="70">
        <f>SUM(E148:E150)</f>
        <v>1003654092.1871699</v>
      </c>
      <c r="F151" s="70">
        <f>SUM(F148:F150)</f>
        <v>951877054.80079007</v>
      </c>
      <c r="G151" s="73">
        <f>IFERROR(((E151/F151)-1)*100,IF(E151+F151&lt;&gt;0,100,0))</f>
        <v>5.4394669064920187</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0</v>
      </c>
      <c r="C154" s="53">
        <v>29973.9</v>
      </c>
      <c r="D154" s="73">
        <f>IFERROR(((B154/C154)-1)*100,IF(B154+C154&lt;&gt;0,100,0))</f>
        <v>-100</v>
      </c>
      <c r="E154" s="53">
        <v>712195.41700000002</v>
      </c>
      <c r="F154" s="53">
        <v>559094.77142</v>
      </c>
      <c r="G154" s="73">
        <f>IFERROR(((E154/F154)-1)*100,IF(E154+F154&lt;&gt;0,100,0))</f>
        <v>27.383666134303475</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0</v>
      </c>
      <c r="C156" s="70">
        <f>SUM(C154:C155)</f>
        <v>29973.9</v>
      </c>
      <c r="D156" s="73">
        <f>IFERROR(((B156/C156)-1)*100,IF(B156+C156&lt;&gt;0,100,0))</f>
        <v>-100</v>
      </c>
      <c r="E156" s="70">
        <f>SUM(E154:E155)</f>
        <v>712195.41700000002</v>
      </c>
      <c r="F156" s="70">
        <f>SUM(F154:F155)</f>
        <v>559094.77142</v>
      </c>
      <c r="G156" s="73">
        <f>IFERROR(((E156/F156)-1)*100,IF(E156+F156&lt;&gt;0,100,0))</f>
        <v>27.383666134303475</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1355553</v>
      </c>
      <c r="C160" s="53">
        <v>1335355</v>
      </c>
      <c r="D160" s="73">
        <f>IFERROR(((B160/C160)-1)*100,IF(B160+C160&lt;&gt;0,100,0))</f>
        <v>1.5125565860763635</v>
      </c>
      <c r="E160" s="65"/>
      <c r="F160" s="65"/>
      <c r="G160" s="52"/>
    </row>
    <row r="161" spans="1:7" s="15" customFormat="1" ht="12" x14ac:dyDescent="0.2">
      <c r="A161" s="66" t="s">
        <v>74</v>
      </c>
      <c r="B161" s="54">
        <v>1402</v>
      </c>
      <c r="C161" s="53">
        <v>1444</v>
      </c>
      <c r="D161" s="73">
        <f>IFERROR(((B161/C161)-1)*100,IF(B161+C161&lt;&gt;0,100,0))</f>
        <v>-2.9085872576177341</v>
      </c>
      <c r="E161" s="65"/>
      <c r="F161" s="65"/>
      <c r="G161" s="52"/>
    </row>
    <row r="162" spans="1:7" s="25" customFormat="1" ht="12" x14ac:dyDescent="0.2">
      <c r="A162" s="69" t="s">
        <v>34</v>
      </c>
      <c r="B162" s="70">
        <f>SUM(B159:B161)</f>
        <v>1356955</v>
      </c>
      <c r="C162" s="70">
        <f>SUM(C159:C161)</f>
        <v>1336799</v>
      </c>
      <c r="D162" s="73">
        <f>IFERROR(((B162/C162)-1)*100,IF(B162+C162&lt;&gt;0,100,0))</f>
        <v>1.5077809004943932</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126233</v>
      </c>
      <c r="C165" s="53">
        <v>104499</v>
      </c>
      <c r="D165" s="73">
        <f>IFERROR(((B165/C165)-1)*100,IF(B165+C165&lt;&gt;0,100,0))</f>
        <v>20.798285151054085</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126233</v>
      </c>
      <c r="C167" s="70">
        <f>SUM(C165:C166)</f>
        <v>104499</v>
      </c>
      <c r="D167" s="73">
        <f>IFERROR(((B167/C167)-1)*100,IF(B167+C167&lt;&gt;0,100,0))</f>
        <v>20.798285151054085</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2024</v>
      </c>
      <c r="F173" s="103">
        <v>2023</v>
      </c>
      <c r="G173" s="26" t="s">
        <v>7</v>
      </c>
    </row>
    <row r="174" spans="1:7" x14ac:dyDescent="0.2">
      <c r="A174" s="69" t="s">
        <v>33</v>
      </c>
      <c r="B174" s="73"/>
      <c r="C174" s="73"/>
      <c r="D174" s="78"/>
      <c r="E174" s="79"/>
      <c r="F174" s="79"/>
      <c r="G174" s="80"/>
    </row>
    <row r="175" spans="1:7" x14ac:dyDescent="0.2">
      <c r="A175" s="66" t="s">
        <v>31</v>
      </c>
      <c r="B175" s="87">
        <v>24728</v>
      </c>
      <c r="C175" s="88">
        <v>14742</v>
      </c>
      <c r="D175" s="73">
        <f>IFERROR(((B175/C175)-1)*100,IF(B175+C175&lt;&gt;0,100,0))</f>
        <v>67.738434405101074</v>
      </c>
      <c r="E175" s="88">
        <v>975548</v>
      </c>
      <c r="F175" s="88">
        <v>803046</v>
      </c>
      <c r="G175" s="73">
        <f>IFERROR(((E175/F175)-1)*100,IF(E175+F175&lt;&gt;0,100,0))</f>
        <v>21.480961240078411</v>
      </c>
    </row>
    <row r="176" spans="1:7" x14ac:dyDescent="0.2">
      <c r="A176" s="66" t="s">
        <v>32</v>
      </c>
      <c r="B176" s="87">
        <v>110592</v>
      </c>
      <c r="C176" s="88">
        <v>87628</v>
      </c>
      <c r="D176" s="73">
        <f t="shared" ref="D176:D178" si="5">IFERROR(((B176/C176)-1)*100,IF(B176+C176&lt;&gt;0,100,0))</f>
        <v>26.206235449856209</v>
      </c>
      <c r="E176" s="88">
        <v>4469942</v>
      </c>
      <c r="F176" s="88">
        <v>4348216</v>
      </c>
      <c r="G176" s="73">
        <f>IFERROR(((E176/F176)-1)*100,IF(E176+F176&lt;&gt;0,100,0))</f>
        <v>2.7994469455979276</v>
      </c>
    </row>
    <row r="177" spans="1:7" x14ac:dyDescent="0.2">
      <c r="A177" s="66" t="s">
        <v>91</v>
      </c>
      <c r="B177" s="87">
        <v>48507560.447169997</v>
      </c>
      <c r="C177" s="88">
        <v>34445757.680554003</v>
      </c>
      <c r="D177" s="73">
        <f t="shared" si="5"/>
        <v>40.823032249786849</v>
      </c>
      <c r="E177" s="88">
        <v>1913726889.07165</v>
      </c>
      <c r="F177" s="88">
        <v>1740409617.3568299</v>
      </c>
      <c r="G177" s="73">
        <f>IFERROR(((E177/F177)-1)*100,IF(E177+F177&lt;&gt;0,100,0))</f>
        <v>9.9584184083076899</v>
      </c>
    </row>
    <row r="178" spans="1:7" x14ac:dyDescent="0.2">
      <c r="A178" s="66" t="s">
        <v>92</v>
      </c>
      <c r="B178" s="87">
        <v>235984</v>
      </c>
      <c r="C178" s="88">
        <v>252654</v>
      </c>
      <c r="D178" s="73">
        <f t="shared" si="5"/>
        <v>-6.5979560980629621</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506</v>
      </c>
      <c r="C181" s="88">
        <v>262</v>
      </c>
      <c r="D181" s="73">
        <f t="shared" ref="D181:D184" si="6">IFERROR(((B181/C181)-1)*100,IF(B181+C181&lt;&gt;0,100,0))</f>
        <v>93.129770992366417</v>
      </c>
      <c r="E181" s="88">
        <v>27334</v>
      </c>
      <c r="F181" s="88">
        <v>20208</v>
      </c>
      <c r="G181" s="73">
        <f t="shared" ref="G181" si="7">IFERROR(((E181/F181)-1)*100,IF(E181+F181&lt;&gt;0,100,0))</f>
        <v>35.26326207442596</v>
      </c>
    </row>
    <row r="182" spans="1:7" x14ac:dyDescent="0.2">
      <c r="A182" s="66" t="s">
        <v>32</v>
      </c>
      <c r="B182" s="87">
        <v>6682</v>
      </c>
      <c r="C182" s="88">
        <v>4486</v>
      </c>
      <c r="D182" s="73">
        <f t="shared" si="6"/>
        <v>48.952296032099873</v>
      </c>
      <c r="E182" s="88">
        <v>303976</v>
      </c>
      <c r="F182" s="88">
        <v>234740</v>
      </c>
      <c r="G182" s="73">
        <f t="shared" ref="G182" si="8">IFERROR(((E182/F182)-1)*100,IF(E182+F182&lt;&gt;0,100,0))</f>
        <v>29.494760160177226</v>
      </c>
    </row>
    <row r="183" spans="1:7" x14ac:dyDescent="0.2">
      <c r="A183" s="66" t="s">
        <v>91</v>
      </c>
      <c r="B183" s="87">
        <v>133877.10728</v>
      </c>
      <c r="C183" s="88">
        <v>104110.7402</v>
      </c>
      <c r="D183" s="73">
        <f t="shared" si="6"/>
        <v>28.591062769141651</v>
      </c>
      <c r="E183" s="88">
        <v>6375200.1678600004</v>
      </c>
      <c r="F183" s="88">
        <v>3145298.44814</v>
      </c>
      <c r="G183" s="73">
        <f t="shared" ref="G183" si="9">IFERROR(((E183/F183)-1)*100,IF(E183+F183&lt;&gt;0,100,0))</f>
        <v>102.68983287198172</v>
      </c>
    </row>
    <row r="184" spans="1:7" x14ac:dyDescent="0.2">
      <c r="A184" s="66" t="s">
        <v>92</v>
      </c>
      <c r="B184" s="87">
        <v>67380</v>
      </c>
      <c r="C184" s="88">
        <v>60510</v>
      </c>
      <c r="D184" s="73">
        <f t="shared" si="6"/>
        <v>11.35349529003471</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2024-08-12T11:03:49Z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