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744A14C3-62AD-4622-A8BE-AC53B0974DEA}" xr6:coauthVersionLast="47" xr6:coauthVersionMax="47" xr10:uidLastSave="{00000000-0000-0000-0000-000000000000}"/>
  <bookViews>
    <workbookView xWindow="2160" yWindow="216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<sst xmlns="http://schemas.openxmlformats.org/spreadsheetml/2006/main" count="265" uniqueCount="100">
  <si>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</si>
  <si>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</si>
  <si>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</si>
  <si>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</si>
  <si>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</si>
  <si>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</si>
  <si>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</si>
  <si>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</si>
  <si>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</si>
  <si>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</si>
  <si>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</si>
  <si>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</si>
  <si>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</si>
  <si>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</si>
  <si>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</si>
  <si>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</si>
  <si>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</si>
  <si>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</si>
  <si>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</si>
  <si>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</si>
  <si>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</si>
  <si>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</si>
  <si>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</si>
  <si>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</si>
  <si>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</si>
  <si>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</si>
  <si>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</si>
  <si>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</si>
  <si>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</si>
  <si>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</si>
  <si>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</si>
  <si>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</si>
  <si>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</si>
  <si>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</si>
  <si>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</si>
  <si>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</si>
  <si>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</si>
  <si>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</si>
  <si>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</si>
  <si>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</si>
  <si>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</si>
  <si>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</si>
  <si>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</si>
  <si>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</si>
  <si>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</si>
  <si>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</si>
  <si>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</si>
  <si>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</si>
  <si>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</si>
  <si>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</si>
  <si>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</si>
  <si>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</si>
  <si>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</si>
  <si>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</si>
  <si>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</si>
  <si>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</si>
  <si>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</si>
  <si>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</si>
  <si>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</si>
  <si>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</si>
  <si>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</si>
  <si>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</si>
  <si>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</si>
  <si>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</si>
  <si>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</si>
  <si>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</si>
  <si>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</si>
  <si>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</si>
  <si>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</si>
  <si>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</si>
  <si>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</si>
  <si>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</si>
  <si>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</si>
  <si>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</si>
  <si>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</si>
  <si>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</si>
  <si>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</si>
  <si>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</si>
  <si>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</si>
  <si>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</si>
  <si>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</si>
  <si>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</si>
  <si>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</si>
  <si>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</si>
  <si>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</si>
  <si>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</si>
  <si>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</si>
  <si>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</si>
  <si>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</si>
  <si>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</si>
  <si>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</si>
  <si>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</si>
  <si>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</si>
  <si>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</si>
  <si>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</si>
  <si>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</si>
  <si>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</si>
  <si>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16 August 2024</t>
  </si>
  <si>
    <t>16.08.2024</t>
  </si>
  <si>
    <t>18.08.2023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</si>
</sst>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2028347</v>
      </c>
      <c r="C11" s="54">
        <v>1726912</v>
      </c>
      <c r="D11" s="73">
        <f>IFERROR(((B11/C11)-1)*100,IF(B11+C11&lt;&gt;0,100,0))</f>
        <v>17.455145369306592</v>
      </c>
      <c r="E11" s="54">
        <v>56782065</v>
      </c>
      <c r="F11" s="54">
        <v>50056446</v>
      </c>
      <c r="G11" s="73">
        <f>IFERROR(((E11/F11)-1)*100,IF(E11+F11&lt;&gt;0,100,0))</f>
        <v>13.436069752135428</v>
      </c>
    </row>
    <row r="12" spans="1:7" s="15" customFormat="1" ht="12" x14ac:dyDescent="0.2">
      <c r="A12" s="51" t="s">
        <v>9</v>
      </c>
      <c r="B12" s="54">
        <v>1355305.9939999999</v>
      </c>
      <c r="C12" s="54">
        <v>1387777.173</v>
      </c>
      <c r="D12" s="73">
        <f>IFERROR(((B12/C12)-1)*100,IF(B12+C12&lt;&gt;0,100,0))</f>
        <v>-2.339797745037564</v>
      </c>
      <c r="E12" s="54">
        <v>47259249.421999998</v>
      </c>
      <c r="F12" s="54">
        <v>48728180.721000001</v>
      </c>
      <c r="G12" s="73">
        <f>IFERROR(((E12/F12)-1)*100,IF(E12+F12&lt;&gt;0,100,0))</f>
        <v>-3.014541641541213</v>
      </c>
    </row>
    <row r="13" spans="1:7" s="15" customFormat="1" ht="12" x14ac:dyDescent="0.2">
      <c r="A13" s="51" t="s">
        <v>10</v>
      </c>
      <c r="B13" s="54">
        <v>107229299.290222</v>
      </c>
      <c r="C13" s="54">
        <v>102577446.429335</v>
      </c>
      <c r="D13" s="73">
        <f>IFERROR(((B13/C13)-1)*100,IF(B13+C13&lt;&gt;0,100,0))</f>
        <v>4.534966528038531</v>
      </c>
      <c r="E13" s="54">
        <v>3266194361.8315802</v>
      </c>
      <c r="F13" s="54">
        <v>3558618915.1694498</v>
      </c>
      <c r="G13" s="73">
        <f>IFERROR(((E13/F13)-1)*100,IF(E13+F13&lt;&gt;0,100,0))</f>
        <v>-8.2173607320340292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442</v>
      </c>
      <c r="C16" s="54">
        <v>343</v>
      </c>
      <c r="D16" s="73">
        <f>IFERROR(((B16/C16)-1)*100,IF(B16+C16&lt;&gt;0,100,0))</f>
        <v>28.862973760932942</v>
      </c>
      <c r="E16" s="54">
        <v>14256</v>
      </c>
      <c r="F16" s="54">
        <v>12246</v>
      </c>
      <c r="G16" s="73">
        <f>IFERROR(((E16/F16)-1)*100,IF(E16+F16&lt;&gt;0,100,0))</f>
        <v>16.413522782949542</v>
      </c>
    </row>
    <row r="17" spans="1:7" s="15" customFormat="1" ht="12" x14ac:dyDescent="0.2">
      <c r="A17" s="51" t="s">
        <v>9</v>
      </c>
      <c r="B17" s="54">
        <v>249633.41500000001</v>
      </c>
      <c r="C17" s="54">
        <v>95356.849000000002</v>
      </c>
      <c r="D17" s="73">
        <f>IFERROR(((B17/C17)-1)*100,IF(B17+C17&lt;&gt;0,100,0))</f>
        <v>161.78865767680725</v>
      </c>
      <c r="E17" s="54">
        <v>7492847.6490000002</v>
      </c>
      <c r="F17" s="54">
        <v>5485416.7879999997</v>
      </c>
      <c r="G17" s="73">
        <f>IFERROR(((E17/F17)-1)*100,IF(E17+F17&lt;&gt;0,100,0))</f>
        <v>36.595776375488811</v>
      </c>
    </row>
    <row r="18" spans="1:7" s="15" customFormat="1" ht="12" x14ac:dyDescent="0.2">
      <c r="A18" s="51" t="s">
        <v>10</v>
      </c>
      <c r="B18" s="54">
        <v>11914706.785237901</v>
      </c>
      <c r="C18" s="54">
        <v>9165606.85671537</v>
      </c>
      <c r="D18" s="73">
        <f>IFERROR(((B18/C18)-1)*100,IF(B18+C18&lt;&gt;0,100,0))</f>
        <v>29.993648773058013</v>
      </c>
      <c r="E18" s="54">
        <v>370839803.65020102</v>
      </c>
      <c r="F18" s="54">
        <v>314601311.15840697</v>
      </c>
      <c r="G18" s="73">
        <f>IFERROR(((E18/F18)-1)*100,IF(E18+F18&lt;&gt;0,100,0))</f>
        <v>17.876115100956149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10867218.8664</v>
      </c>
      <c r="C24" s="53">
        <v>12889506.108519999</v>
      </c>
      <c r="D24" s="52">
        <f>B24-C24</f>
        <v>-2022287.2421199996</v>
      </c>
      <c r="E24" s="54">
        <v>463371664.77938002</v>
      </c>
      <c r="F24" s="54">
        <v>495466826.85701001</v>
      </c>
      <c r="G24" s="52">
        <f>E24-F24</f>
        <v>-32095162.077629983</v>
      </c>
    </row>
    <row r="25" spans="1:7" s="15" customFormat="1" ht="12" x14ac:dyDescent="0.2">
      <c r="A25" s="55" t="s">
        <v>15</v>
      </c>
      <c r="B25" s="53">
        <v>11619701.8839</v>
      </c>
      <c r="C25" s="53">
        <v>14325638.2552</v>
      </c>
      <c r="D25" s="52">
        <f>B25-C25</f>
        <v>-2705936.3713000007</v>
      </c>
      <c r="E25" s="54">
        <v>550688155.51900005</v>
      </c>
      <c r="F25" s="54">
        <v>567397662.55329001</v>
      </c>
      <c r="G25" s="52">
        <f>E25-F25</f>
        <v>-16709507.034289956</v>
      </c>
    </row>
    <row r="26" spans="1:7" s="25" customFormat="1" ht="12" x14ac:dyDescent="0.2">
      <c r="A26" s="56" t="s">
        <v>16</v>
      </c>
      <c r="B26" s="57">
        <f>B24-B25</f>
        <v>-752483.01750000007</v>
      </c>
      <c r="C26" s="57">
        <f>C24-C25</f>
        <v>-1436132.1466800012</v>
      </c>
      <c r="D26" s="57"/>
      <c r="E26" s="57">
        <f>E24-E25</f>
        <v>-87316490.73962003</v>
      </c>
      <c r="F26" s="57">
        <f>F24-F25</f>
        <v>-71930835.696280003</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82824.440210059998</v>
      </c>
      <c r="C33" s="104">
        <v>73080.867281810002</v>
      </c>
      <c r="D33" s="73">
        <f t="shared" ref="D33:D42" si="0">IFERROR(((B33/C33)-1)*100,IF(B33+C33&lt;&gt;0,100,0))</f>
        <v>13.332590718549397</v>
      </c>
      <c r="E33" s="51"/>
      <c r="F33" s="104">
        <v>83169.679999999993</v>
      </c>
      <c r="G33" s="104">
        <v>80259.19</v>
      </c>
    </row>
    <row r="34" spans="1:7" s="15" customFormat="1" ht="12" x14ac:dyDescent="0.2">
      <c r="A34" s="51" t="s">
        <v>23</v>
      </c>
      <c r="B34" s="104">
        <v>87110.704327369996</v>
      </c>
      <c r="C34" s="104">
        <v>74071.197150020002</v>
      </c>
      <c r="D34" s="73">
        <f t="shared" si="0"/>
        <v>17.604018402646361</v>
      </c>
      <c r="E34" s="51"/>
      <c r="F34" s="104">
        <v>87541.2</v>
      </c>
      <c r="G34" s="104">
        <v>83928.87</v>
      </c>
    </row>
    <row r="35" spans="1:7" s="15" customFormat="1" ht="12" x14ac:dyDescent="0.2">
      <c r="A35" s="51" t="s">
        <v>24</v>
      </c>
      <c r="B35" s="104">
        <v>82019.771983750004</v>
      </c>
      <c r="C35" s="104">
        <v>68485.880046120001</v>
      </c>
      <c r="D35" s="73">
        <f t="shared" si="0"/>
        <v>19.761579946867826</v>
      </c>
      <c r="E35" s="51"/>
      <c r="F35" s="104">
        <v>82163.62</v>
      </c>
      <c r="G35" s="104">
        <v>79511.960000000006</v>
      </c>
    </row>
    <row r="36" spans="1:7" s="15" customFormat="1" ht="12" x14ac:dyDescent="0.2">
      <c r="A36" s="51" t="s">
        <v>25</v>
      </c>
      <c r="B36" s="104">
        <v>75706.127545890005</v>
      </c>
      <c r="C36" s="104">
        <v>67620.793931549997</v>
      </c>
      <c r="D36" s="73">
        <f t="shared" si="0"/>
        <v>11.956874718928168</v>
      </c>
      <c r="E36" s="51"/>
      <c r="F36" s="104">
        <v>76054.929999999993</v>
      </c>
      <c r="G36" s="104">
        <v>73330.289999999994</v>
      </c>
    </row>
    <row r="37" spans="1:7" s="15" customFormat="1" ht="12" x14ac:dyDescent="0.2">
      <c r="A37" s="51" t="s">
        <v>79</v>
      </c>
      <c r="B37" s="104">
        <v>58933.9831175</v>
      </c>
      <c r="C37" s="104">
        <v>54746.582394689998</v>
      </c>
      <c r="D37" s="73">
        <f t="shared" si="0"/>
        <v>7.6486979454194248</v>
      </c>
      <c r="E37" s="51"/>
      <c r="F37" s="104">
        <v>59525.26</v>
      </c>
      <c r="G37" s="104">
        <v>57156.41</v>
      </c>
    </row>
    <row r="38" spans="1:7" s="15" customFormat="1" ht="12" x14ac:dyDescent="0.2">
      <c r="A38" s="51" t="s">
        <v>26</v>
      </c>
      <c r="B38" s="104">
        <v>112092.05284211</v>
      </c>
      <c r="C38" s="104">
        <v>102967.50148534001</v>
      </c>
      <c r="D38" s="73">
        <f t="shared" si="0"/>
        <v>8.8615837280164644</v>
      </c>
      <c r="E38" s="51"/>
      <c r="F38" s="104">
        <v>112410.92</v>
      </c>
      <c r="G38" s="104">
        <v>109227.28</v>
      </c>
    </row>
    <row r="39" spans="1:7" s="15" customFormat="1" ht="12" x14ac:dyDescent="0.2">
      <c r="A39" s="51" t="s">
        <v>27</v>
      </c>
      <c r="B39" s="104">
        <v>20233.66224826</v>
      </c>
      <c r="C39" s="104">
        <v>16525.174086030001</v>
      </c>
      <c r="D39" s="73">
        <f t="shared" si="0"/>
        <v>22.441446867207702</v>
      </c>
      <c r="E39" s="51"/>
      <c r="F39" s="104">
        <v>20444.87</v>
      </c>
      <c r="G39" s="104">
        <v>19216.95</v>
      </c>
    </row>
    <row r="40" spans="1:7" s="15" customFormat="1" ht="12" x14ac:dyDescent="0.2">
      <c r="A40" s="51" t="s">
        <v>28</v>
      </c>
      <c r="B40" s="104">
        <v>115583.22542087</v>
      </c>
      <c r="C40" s="104">
        <v>101915.57737071</v>
      </c>
      <c r="D40" s="73">
        <f t="shared" si="0"/>
        <v>13.410754668489</v>
      </c>
      <c r="E40" s="51"/>
      <c r="F40" s="104">
        <v>116228.59</v>
      </c>
      <c r="G40" s="104">
        <v>111596.58</v>
      </c>
    </row>
    <row r="41" spans="1:7" s="15" customFormat="1" ht="12" x14ac:dyDescent="0.2">
      <c r="A41" s="51" t="s">
        <v>29</v>
      </c>
      <c r="B41" s="59"/>
      <c r="C41" s="59"/>
      <c r="D41" s="73">
        <f t="shared" si="0"/>
        <v>0</v>
      </c>
      <c r="E41" s="51"/>
      <c r="F41" s="59"/>
      <c r="G41" s="59"/>
    </row>
    <row r="42" spans="1:7" s="15" customFormat="1" ht="12" x14ac:dyDescent="0.2">
      <c r="A42" s="51" t="s">
        <v>78</v>
      </c>
      <c r="B42" s="104">
        <v>661.09630974000004</v>
      </c>
      <c r="C42" s="104">
        <v>781.94774180000002</v>
      </c>
      <c r="D42" s="73">
        <f t="shared" si="0"/>
        <v>-15.455180135415025</v>
      </c>
      <c r="E42" s="51"/>
      <c r="F42" s="104">
        <v>661.1</v>
      </c>
      <c r="G42" s="104">
        <v>625.01</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18550.2225601065</v>
      </c>
      <c r="D48" s="59"/>
      <c r="E48" s="105">
        <v>20565.800449390899</v>
      </c>
      <c r="F48" s="59"/>
      <c r="G48" s="73">
        <f>IFERROR(((C48/E48)-1)*100,IF(C48+E48&lt;&gt;0,100,0))</f>
        <v>-9.8006294199168629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1448</v>
      </c>
      <c r="D54" s="62"/>
      <c r="E54" s="106">
        <v>371573</v>
      </c>
      <c r="F54" s="106">
        <v>39417245.994999997</v>
      </c>
      <c r="G54" s="106">
        <v>9389432.5364299994</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5211</v>
      </c>
      <c r="C68" s="53">
        <v>6530</v>
      </c>
      <c r="D68" s="73">
        <f>IFERROR(((B68/C68)-1)*100,IF(B68+C68&lt;&gt;0,100,0))</f>
        <v>-20.199081163859113</v>
      </c>
      <c r="E68" s="53">
        <v>196956</v>
      </c>
      <c r="F68" s="53">
        <v>216957</v>
      </c>
      <c r="G68" s="73">
        <f>IFERROR(((E68/F68)-1)*100,IF(E68+F68&lt;&gt;0,100,0))</f>
        <v>-9.2188774734163879</v>
      </c>
    </row>
    <row r="69" spans="1:7" s="15" customFormat="1" ht="12" x14ac:dyDescent="0.2">
      <c r="A69" s="66" t="s">
        <v>54</v>
      </c>
      <c r="B69" s="54">
        <v>269920513.86799997</v>
      </c>
      <c r="C69" s="53">
        <v>243162599.84400001</v>
      </c>
      <c r="D69" s="73">
        <f>IFERROR(((B69/C69)-1)*100,IF(B69+C69&lt;&gt;0,100,0))</f>
        <v>11.00412400639177</v>
      </c>
      <c r="E69" s="53">
        <v>7864164946.6149998</v>
      </c>
      <c r="F69" s="53">
        <v>7914940496.7779999</v>
      </c>
      <c r="G69" s="73">
        <f>IFERROR(((E69/F69)-1)*100,IF(E69+F69&lt;&gt;0,100,0))</f>
        <v>-0.64151524807634086</v>
      </c>
    </row>
    <row r="70" spans="1:7" s="15" customFormat="1" ht="12" x14ac:dyDescent="0.2">
      <c r="A70" s="66" t="s">
        <v>55</v>
      </c>
      <c r="B70" s="54">
        <v>246457066.96981999</v>
      </c>
      <c r="C70" s="53">
        <v>214668351.04203999</v>
      </c>
      <c r="D70" s="73">
        <f>IFERROR(((B70/C70)-1)*100,IF(B70+C70&lt;&gt;0,100,0))</f>
        <v>14.808291848086451</v>
      </c>
      <c r="E70" s="53">
        <v>7036970475.7165899</v>
      </c>
      <c r="F70" s="53">
        <v>7141370944.8978701</v>
      </c>
      <c r="G70" s="73">
        <f>IFERROR(((E70/F70)-1)*100,IF(E70+F70&lt;&gt;0,100,0))</f>
        <v>-1.4619107449651336</v>
      </c>
    </row>
    <row r="71" spans="1:7" s="15" customFormat="1" ht="12" x14ac:dyDescent="0.2">
      <c r="A71" s="66" t="s">
        <v>93</v>
      </c>
      <c r="B71" s="73">
        <f>IFERROR(B69/B68/1000,)</f>
        <v>51.798217975052765</v>
      </c>
      <c r="C71" s="73">
        <f>IFERROR(C69/C68/1000,)</f>
        <v>37.237764141500769</v>
      </c>
      <c r="D71" s="73">
        <f>IFERROR(((B71/C71)-1)*100,IF(B71+C71&lt;&gt;0,100,0))</f>
        <v>39.101310643204414</v>
      </c>
      <c r="E71" s="73">
        <f>IFERROR(E69/E68/1000,)</f>
        <v>39.928537067238366</v>
      </c>
      <c r="F71" s="73">
        <f>IFERROR(F69/F68/1000,)</f>
        <v>36.481609244126716</v>
      </c>
      <c r="G71" s="73">
        <f>IFERROR(((E71/F71)-1)*100,IF(E71+F71&lt;&gt;0,100,0))</f>
        <v>9.4483985068903884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3045</v>
      </c>
      <c r="C74" s="53">
        <v>2819</v>
      </c>
      <c r="D74" s="73">
        <f>IFERROR(((B74/C74)-1)*100,IF(B74+C74&lt;&gt;0,100,0))</f>
        <v>8.0170273146505941</v>
      </c>
      <c r="E74" s="53">
        <v>84248</v>
      </c>
      <c r="F74" s="53">
        <v>91506</v>
      </c>
      <c r="G74" s="73">
        <f>IFERROR(((E74/F74)-1)*100,IF(E74+F74&lt;&gt;0,100,0))</f>
        <v>-7.9317203243503105</v>
      </c>
    </row>
    <row r="75" spans="1:7" s="15" customFormat="1" ht="12" x14ac:dyDescent="0.2">
      <c r="A75" s="66" t="s">
        <v>54</v>
      </c>
      <c r="B75" s="54">
        <v>832883161.671</v>
      </c>
      <c r="C75" s="53">
        <v>565323187.51800001</v>
      </c>
      <c r="D75" s="73">
        <f>IFERROR(((B75/C75)-1)*100,IF(B75+C75&lt;&gt;0,100,0))</f>
        <v>47.328675005831222</v>
      </c>
      <c r="E75" s="53">
        <v>21127280415.034</v>
      </c>
      <c r="F75" s="53">
        <v>19908014253.745998</v>
      </c>
      <c r="G75" s="73">
        <f>IFERROR(((E75/F75)-1)*100,IF(E75+F75&lt;&gt;0,100,0))</f>
        <v>6.1244991376203206</v>
      </c>
    </row>
    <row r="76" spans="1:7" s="15" customFormat="1" ht="12" x14ac:dyDescent="0.2">
      <c r="A76" s="66" t="s">
        <v>55</v>
      </c>
      <c r="B76" s="54">
        <v>786169970.04578996</v>
      </c>
      <c r="C76" s="53">
        <v>506505369.85268998</v>
      </c>
      <c r="D76" s="73">
        <f>IFERROR(((B76/C76)-1)*100,IF(B76+C76&lt;&gt;0,100,0))</f>
        <v>55.214538056020324</v>
      </c>
      <c r="E76" s="53">
        <v>18850279632.950401</v>
      </c>
      <c r="F76" s="53">
        <v>18196559886.231701</v>
      </c>
      <c r="G76" s="73">
        <f>IFERROR(((E76/F76)-1)*100,IF(E76+F76&lt;&gt;0,100,0))</f>
        <v>3.5925457933031257</v>
      </c>
    </row>
    <row r="77" spans="1:7" s="15" customFormat="1" ht="12" x14ac:dyDescent="0.2">
      <c r="A77" s="66" t="s">
        <v>93</v>
      </c>
      <c r="B77" s="73">
        <f>IFERROR(B75/B74/1000,)</f>
        <v>273.52484783940884</v>
      </c>
      <c r="C77" s="73">
        <f>IFERROR(C75/C74/1000,)</f>
        <v>200.5403290237673</v>
      </c>
      <c r="D77" s="73">
        <f>IFERROR(((B77/C77)-1)*100,IF(B77+C77&lt;&gt;0,100,0))</f>
        <v>36.393935908518273</v>
      </c>
      <c r="E77" s="73">
        <f>IFERROR(E75/E74/1000,)</f>
        <v>250.77486011577724</v>
      </c>
      <c r="F77" s="73">
        <f>IFERROR(F75/F74/1000,)</f>
        <v>217.55966006323081</v>
      </c>
      <c r="G77" s="73">
        <f>IFERROR(((E77/F77)-1)*100,IF(E77+F77&lt;&gt;0,100,0))</f>
        <v>15.267168574768352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212</v>
      </c>
      <c r="C80" s="53">
        <v>83</v>
      </c>
      <c r="D80" s="73">
        <f>IFERROR(((B80/C80)-1)*100,IF(B80+C80&lt;&gt;0,100,0))</f>
        <v>155.42168674698792</v>
      </c>
      <c r="E80" s="53">
        <v>6738</v>
      </c>
      <c r="F80" s="53">
        <v>6428</v>
      </c>
      <c r="G80" s="73">
        <f>IFERROR(((E80/F80)-1)*100,IF(E80+F80&lt;&gt;0,100,0))</f>
        <v>4.8226509023024278</v>
      </c>
    </row>
    <row r="81" spans="1:7" s="15" customFormat="1" ht="12" x14ac:dyDescent="0.2">
      <c r="A81" s="66" t="s">
        <v>54</v>
      </c>
      <c r="B81" s="54">
        <v>18726131.662999999</v>
      </c>
      <c r="C81" s="53">
        <v>9961739.9120000005</v>
      </c>
      <c r="D81" s="73">
        <f>IFERROR(((B81/C81)-1)*100,IF(B81+C81&lt;&gt;0,100,0))</f>
        <v>87.980531798891221</v>
      </c>
      <c r="E81" s="53">
        <v>764079912.38</v>
      </c>
      <c r="F81" s="53">
        <v>746976335.495</v>
      </c>
      <c r="G81" s="73">
        <f>IFERROR(((E81/F81)-1)*100,IF(E81+F81&lt;&gt;0,100,0))</f>
        <v>2.2897079963940081</v>
      </c>
    </row>
    <row r="82" spans="1:7" s="15" customFormat="1" ht="12" x14ac:dyDescent="0.2">
      <c r="A82" s="66" t="s">
        <v>55</v>
      </c>
      <c r="B82" s="54">
        <v>3724784.5388892801</v>
      </c>
      <c r="C82" s="53">
        <v>-1035221.06050964</v>
      </c>
      <c r="D82" s="73">
        <f>IFERROR(((B82/C82)-1)*100,IF(B82+C82&lt;&gt;0,100,0))</f>
        <v>-459.80571502820521</v>
      </c>
      <c r="E82" s="53">
        <v>164918955.221809</v>
      </c>
      <c r="F82" s="53">
        <v>198956725.93918699</v>
      </c>
      <c r="G82" s="73">
        <f>IFERROR(((E82/F82)-1)*100,IF(E82+F82&lt;&gt;0,100,0))</f>
        <v>-17.108127687918405</v>
      </c>
    </row>
    <row r="83" spans="1:7" x14ac:dyDescent="0.2">
      <c r="A83" s="66" t="s">
        <v>93</v>
      </c>
      <c r="B83" s="73">
        <f>IFERROR(B81/B80/1000,)</f>
        <v>88.330809731132078</v>
      </c>
      <c r="C83" s="73">
        <f>IFERROR(C81/C80/1000,)</f>
        <v>120.02096279518074</v>
      </c>
      <c r="D83" s="73">
        <f>IFERROR(((B83/C83)-1)*100,IF(B83+C83&lt;&gt;0,100,0))</f>
        <v>-26.403848399490705</v>
      </c>
      <c r="E83" s="73">
        <f>IFERROR(E81/E80/1000,)</f>
        <v>113.39862160581775</v>
      </c>
      <c r="F83" s="73">
        <f>IFERROR(F81/F80/1000,)</f>
        <v>116.20664833462975</v>
      </c>
      <c r="G83" s="73">
        <f>IFERROR(((E83/F83)-1)*100,IF(E83+F83&lt;&gt;0,100,0))</f>
        <v>-2.4164079844433473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8468</v>
      </c>
      <c r="C86" s="51">
        <f>C68+C74+C80</f>
        <v>9432</v>
      </c>
      <c r="D86" s="73">
        <f>IFERROR(((B86/C86)-1)*100,IF(B86+C86&lt;&gt;0,100,0))</f>
        <v>-10.220525869380836</v>
      </c>
      <c r="E86" s="51">
        <f>E68+E74+E80</f>
        <v>287942</v>
      </c>
      <c r="F86" s="51">
        <f>F68+F74+F80</f>
        <v>314891</v>
      </c>
      <c r="G86" s="73">
        <f>IFERROR(((E86/F86)-1)*100,IF(E86+F86&lt;&gt;0,100,0))</f>
        <v>-8.5581995039553327</v>
      </c>
    </row>
    <row r="87" spans="1:7" s="15" customFormat="1" ht="12" x14ac:dyDescent="0.2">
      <c r="A87" s="66" t="s">
        <v>54</v>
      </c>
      <c r="B87" s="51">
        <f t="shared" ref="B87:C87" si="1">B69+B75+B81</f>
        <v>1121529807.2020001</v>
      </c>
      <c r="C87" s="51">
        <f t="shared" si="1"/>
        <v>818447527.27399993</v>
      </c>
      <c r="D87" s="73">
        <f>IFERROR(((B87/C87)-1)*100,IF(B87+C87&lt;&gt;0,100,0))</f>
        <v>37.031363627852265</v>
      </c>
      <c r="E87" s="51">
        <f t="shared" ref="E87:F87" si="2">E69+E75+E81</f>
        <v>29755525274.029003</v>
      </c>
      <c r="F87" s="51">
        <f t="shared" si="2"/>
        <v>28569931086.018997</v>
      </c>
      <c r="G87" s="73">
        <f>IFERROR(((E87/F87)-1)*100,IF(E87+F87&lt;&gt;0,100,0))</f>
        <v>4.1497971571593739</v>
      </c>
    </row>
    <row r="88" spans="1:7" s="15" customFormat="1" ht="12" x14ac:dyDescent="0.2">
      <c r="A88" s="66" t="s">
        <v>55</v>
      </c>
      <c r="B88" s="51">
        <f t="shared" ref="B88:C88" si="3">B70+B76+B82</f>
        <v>1036351821.5544993</v>
      </c>
      <c r="C88" s="51">
        <f t="shared" si="3"/>
        <v>720138499.83422029</v>
      </c>
      <c r="D88" s="73">
        <f>IFERROR(((B88/C88)-1)*100,IF(B88+C88&lt;&gt;0,100,0))</f>
        <v>43.910070325787757</v>
      </c>
      <c r="E88" s="51">
        <f t="shared" ref="E88:F88" si="4">E70+E76+E82</f>
        <v>26052169063.888802</v>
      </c>
      <c r="F88" s="51">
        <f t="shared" si="4"/>
        <v>25536887557.068756</v>
      </c>
      <c r="G88" s="73">
        <f>IFERROR(((E88/F88)-1)*100,IF(E88+F88&lt;&gt;0,100,0))</f>
        <v>2.0177929110135828</v>
      </c>
    </row>
    <row r="89" spans="1:7" x14ac:dyDescent="0.2">
      <c r="A89" s="66" t="s">
        <v>94</v>
      </c>
      <c r="B89" s="73">
        <f>IFERROR((B75/B87)*100,IF(B75+B87&lt;&gt;0,100,0))</f>
        <v>74.263132047188506</v>
      </c>
      <c r="C89" s="73">
        <f>IFERROR((C75/C87)*100,IF(C75+C87&lt;&gt;0,100,0))</f>
        <v>69.072624533538502</v>
      </c>
      <c r="D89" s="73">
        <f>IFERROR(((B89/C89)-1)*100,IF(B89+C89&lt;&gt;0,100,0))</f>
        <v>7.5145653559605785</v>
      </c>
      <c r="E89" s="73">
        <f>IFERROR((E75/E87)*100,IF(E75+E87&lt;&gt;0,100,0))</f>
        <v>71.002881718489292</v>
      </c>
      <c r="F89" s="73">
        <f>IFERROR((F75/F87)*100,IF(F75+F87&lt;&gt;0,100,0))</f>
        <v>69.681702044735417</v>
      </c>
      <c r="G89" s="73">
        <f>IFERROR(((E89/F89)-1)*100,IF(E89+F89&lt;&gt;0,100,0))</f>
        <v>1.8960209567006281</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107381753.596</v>
      </c>
      <c r="C97" s="107">
        <v>101523610.82799999</v>
      </c>
      <c r="D97" s="52">
        <f>B97-C97</f>
        <v>5858142.7680000067</v>
      </c>
      <c r="E97" s="107">
        <v>3278006976.119</v>
      </c>
      <c r="F97" s="107">
        <v>4058023055.2870002</v>
      </c>
      <c r="G97" s="68">
        <f>E97-F97</f>
        <v>-780016079.16800022</v>
      </c>
    </row>
    <row r="98" spans="1:7" s="15" customFormat="1" ht="13.5" x14ac:dyDescent="0.2">
      <c r="A98" s="66" t="s">
        <v>88</v>
      </c>
      <c r="B98" s="53">
        <v>110737996.439</v>
      </c>
      <c r="C98" s="107">
        <v>106809127.8</v>
      </c>
      <c r="D98" s="52">
        <f>B98-C98</f>
        <v>3928868.6389999986</v>
      </c>
      <c r="E98" s="107">
        <v>3234605990.3429999</v>
      </c>
      <c r="F98" s="107">
        <v>4010814196.7509999</v>
      </c>
      <c r="G98" s="68">
        <f>E98-F98</f>
        <v>-776208206.40799999</v>
      </c>
    </row>
    <row r="99" spans="1:7" s="15" customFormat="1" ht="12" x14ac:dyDescent="0.2">
      <c r="A99" s="69" t="s">
        <v>16</v>
      </c>
      <c r="B99" s="52">
        <f>B97-B98</f>
        <v>-3356242.8429999948</v>
      </c>
      <c r="C99" s="52">
        <f>C97-C98</f>
        <v>-5285516.9720000029</v>
      </c>
      <c r="D99" s="70"/>
      <c r="E99" s="52">
        <f>E97-E98</f>
        <v>43400985.776000023</v>
      </c>
      <c r="F99" s="70">
        <f>F97-F98</f>
        <v>47208858.536000252</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1044.64091694838</v>
      </c>
      <c r="C111" s="108">
        <v>878.68102604966805</v>
      </c>
      <c r="D111" s="73">
        <f>IFERROR(((B111/C111)-1)*100,IF(B111+C111&lt;&gt;0,100,0))</f>
        <v>18.887387570530166</v>
      </c>
      <c r="E111" s="72"/>
      <c r="F111" s="109">
        <v>1053.7146605236801</v>
      </c>
      <c r="G111" s="109">
        <v>1038.10341954</v>
      </c>
    </row>
    <row r="112" spans="1:7" s="15" customFormat="1" ht="12" x14ac:dyDescent="0.2">
      <c r="A112" s="66" t="s">
        <v>50</v>
      </c>
      <c r="B112" s="109">
        <v>1028.8035822796801</v>
      </c>
      <c r="C112" s="108">
        <v>866.10497254087204</v>
      </c>
      <c r="D112" s="73">
        <f>IFERROR(((B112/C112)-1)*100,IF(B112+C112&lt;&gt;0,100,0))</f>
        <v>18.785091287664923</v>
      </c>
      <c r="E112" s="72"/>
      <c r="F112" s="109">
        <v>1037.72353457039</v>
      </c>
      <c r="G112" s="109">
        <v>1022.4926229399</v>
      </c>
    </row>
    <row r="113" spans="1:7" s="15" customFormat="1" ht="12" x14ac:dyDescent="0.2">
      <c r="A113" s="66" t="s">
        <v>51</v>
      </c>
      <c r="B113" s="109">
        <v>1132.2758823017</v>
      </c>
      <c r="C113" s="108">
        <v>942.93972962467103</v>
      </c>
      <c r="D113" s="73">
        <f>IFERROR(((B113/C113)-1)*100,IF(B113+C113&lt;&gt;0,100,0))</f>
        <v>20.079348311306443</v>
      </c>
      <c r="E113" s="72"/>
      <c r="F113" s="109">
        <v>1142.3115055892199</v>
      </c>
      <c r="G113" s="109">
        <v>1123.6141746476901</v>
      </c>
    </row>
    <row r="114" spans="1:7" s="25" customFormat="1" ht="12" x14ac:dyDescent="0.2">
      <c r="A114" s="69" t="s">
        <v>52</v>
      </c>
      <c r="B114" s="73"/>
      <c r="C114" s="72"/>
      <c r="D114" s="74"/>
      <c r="E114" s="72"/>
      <c r="F114" s="58"/>
      <c r="G114" s="58"/>
    </row>
    <row r="115" spans="1:7" s="15" customFormat="1" ht="12" x14ac:dyDescent="0.2">
      <c r="A115" s="66" t="s">
        <v>56</v>
      </c>
      <c r="B115" s="109">
        <v>754.12300181389105</v>
      </c>
      <c r="C115" s="108">
        <v>677.16234730252097</v>
      </c>
      <c r="D115" s="73">
        <f>IFERROR(((B115/C115)-1)*100,IF(B115+C115&lt;&gt;0,100,0))</f>
        <v>11.365170378705081</v>
      </c>
      <c r="E115" s="72"/>
      <c r="F115" s="109">
        <v>755.92436141498297</v>
      </c>
      <c r="G115" s="109">
        <v>753.34335868708399</v>
      </c>
    </row>
    <row r="116" spans="1:7" s="15" customFormat="1" ht="12" x14ac:dyDescent="0.2">
      <c r="A116" s="66" t="s">
        <v>57</v>
      </c>
      <c r="B116" s="109">
        <v>1017.5931578074</v>
      </c>
      <c r="C116" s="108">
        <v>887.13726434386103</v>
      </c>
      <c r="D116" s="73">
        <f>IFERROR(((B116/C116)-1)*100,IF(B116+C116&lt;&gt;0,100,0))</f>
        <v>14.705265882391473</v>
      </c>
      <c r="E116" s="72"/>
      <c r="F116" s="109">
        <v>1025.61866286903</v>
      </c>
      <c r="G116" s="109">
        <v>1014.91086446154</v>
      </c>
    </row>
    <row r="117" spans="1:7" s="15" customFormat="1" ht="12" x14ac:dyDescent="0.2">
      <c r="A117" s="66" t="s">
        <v>59</v>
      </c>
      <c r="B117" s="109">
        <v>1208.1166154308601</v>
      </c>
      <c r="C117" s="108">
        <v>1006.31438430165</v>
      </c>
      <c r="D117" s="73">
        <f>IFERROR(((B117/C117)-1)*100,IF(B117+C117&lt;&gt;0,100,0))</f>
        <v>20.053596994865018</v>
      </c>
      <c r="E117" s="72"/>
      <c r="F117" s="109">
        <v>1218.80231178859</v>
      </c>
      <c r="G117" s="109">
        <v>1201.1755243364801</v>
      </c>
    </row>
    <row r="118" spans="1:7" s="15" customFormat="1" ht="12" x14ac:dyDescent="0.2">
      <c r="A118" s="66" t="s">
        <v>58</v>
      </c>
      <c r="B118" s="109">
        <v>1125.42370519172</v>
      </c>
      <c r="C118" s="108">
        <v>917.265751953483</v>
      </c>
      <c r="D118" s="73">
        <f>IFERROR(((B118/C118)-1)*100,IF(B118+C118&lt;&gt;0,100,0))</f>
        <v>22.693309195827617</v>
      </c>
      <c r="E118" s="72"/>
      <c r="F118" s="109">
        <v>1138.07267883638</v>
      </c>
      <c r="G118" s="109">
        <v>1113.9931783469699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140</v>
      </c>
      <c r="C127" s="53">
        <v>212</v>
      </c>
      <c r="D127" s="73">
        <f>IFERROR(((B127/C127)-1)*100,IF(B127+C127&lt;&gt;0,100,0))</f>
        <v>-33.962264150943398</v>
      </c>
      <c r="E127" s="53">
        <v>10721</v>
      </c>
      <c r="F127" s="53">
        <v>11725</v>
      </c>
      <c r="G127" s="73">
        <f>IFERROR(((E127/F127)-1)*100,IF(E127+F127&lt;&gt;0,100,0))</f>
        <v>-8.5628997867803864</v>
      </c>
    </row>
    <row r="128" spans="1:7" s="15" customFormat="1" ht="12" x14ac:dyDescent="0.2">
      <c r="A128" s="66" t="s">
        <v>74</v>
      </c>
      <c r="B128" s="54">
        <v>5</v>
      </c>
      <c r="C128" s="53">
        <v>2</v>
      </c>
      <c r="D128" s="73">
        <f>IFERROR(((B128/C128)-1)*100,IF(B128+C128&lt;&gt;0,100,0))</f>
        <v>150</v>
      </c>
      <c r="E128" s="53">
        <v>248</v>
      </c>
      <c r="F128" s="53">
        <v>248</v>
      </c>
      <c r="G128" s="73">
        <f>IFERROR(((E128/F128)-1)*100,IF(E128+F128&lt;&gt;0,100,0))</f>
        <v>0</v>
      </c>
    </row>
    <row r="129" spans="1:7" s="25" customFormat="1" ht="12" x14ac:dyDescent="0.2">
      <c r="A129" s="69" t="s">
        <v>34</v>
      </c>
      <c r="B129" s="70">
        <f>SUM(B126:B128)</f>
        <v>145</v>
      </c>
      <c r="C129" s="70">
        <f>SUM(C126:C128)</f>
        <v>214</v>
      </c>
      <c r="D129" s="73">
        <f>IFERROR(((B129/C129)-1)*100,IF(B129+C129&lt;&gt;0,100,0))</f>
        <v>-32.242990654205606</v>
      </c>
      <c r="E129" s="70">
        <f>SUM(E126:E128)</f>
        <v>10969</v>
      </c>
      <c r="F129" s="70">
        <f>SUM(F126:F128)</f>
        <v>11979</v>
      </c>
      <c r="G129" s="73">
        <f>IFERROR(((E129/F129)-1)*100,IF(E129+F129&lt;&gt;0,100,0))</f>
        <v>-8.4314216545621541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70</v>
      </c>
      <c r="C132" s="53">
        <v>2</v>
      </c>
      <c r="D132" s="73">
        <f>IFERROR(((B132/C132)-1)*100,IF(B132+C132&lt;&gt;0,100,0))</f>
        <v>3400</v>
      </c>
      <c r="E132" s="53">
        <v>841</v>
      </c>
      <c r="F132" s="53">
        <v>684</v>
      </c>
      <c r="G132" s="73">
        <f>IFERROR(((E132/F132)-1)*100,IF(E132+F132&lt;&gt;0,100,0))</f>
        <v>22.953216374269015</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70</v>
      </c>
      <c r="C134" s="70">
        <f>SUM(C132:C133)</f>
        <v>2</v>
      </c>
      <c r="D134" s="73">
        <f>IFERROR(((B134/C134)-1)*100,IF(B134+C134&lt;&gt;0,100,0))</f>
        <v>3400</v>
      </c>
      <c r="E134" s="70">
        <f>SUM(E132:E133)</f>
        <v>841</v>
      </c>
      <c r="F134" s="70">
        <f>SUM(F132:F133)</f>
        <v>684</v>
      </c>
      <c r="G134" s="73">
        <f>IFERROR(((E134/F134)-1)*100,IF(E134+F134&lt;&gt;0,100,0))</f>
        <v>22.953216374269015</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53923</v>
      </c>
      <c r="C138" s="53">
        <v>76154</v>
      </c>
      <c r="D138" s="73">
        <f>IFERROR(((B138/C138)-1)*100,IF(B138+C138&lt;&gt;0,100,0))</f>
        <v>-29.192163248155055</v>
      </c>
      <c r="E138" s="53">
        <v>10865088</v>
      </c>
      <c r="F138" s="53">
        <v>10151459</v>
      </c>
      <c r="G138" s="73">
        <f>IFERROR(((E138/F138)-1)*100,IF(E138+F138&lt;&gt;0,100,0))</f>
        <v>7.0298170932867832</v>
      </c>
    </row>
    <row r="139" spans="1:7" s="15" customFormat="1" ht="12" x14ac:dyDescent="0.2">
      <c r="A139" s="66" t="s">
        <v>74</v>
      </c>
      <c r="B139" s="54">
        <v>43</v>
      </c>
      <c r="C139" s="53">
        <v>17</v>
      </c>
      <c r="D139" s="73">
        <f>IFERROR(((B139/C139)-1)*100,IF(B139+C139&lt;&gt;0,100,0))</f>
        <v>152.94117647058823</v>
      </c>
      <c r="E139" s="53">
        <v>9554</v>
      </c>
      <c r="F139" s="53">
        <v>11583</v>
      </c>
      <c r="G139" s="73">
        <f>IFERROR(((E139/F139)-1)*100,IF(E139+F139&lt;&gt;0,100,0))</f>
        <v>-17.517050850384187</v>
      </c>
    </row>
    <row r="140" spans="1:7" s="15" customFormat="1" ht="12" x14ac:dyDescent="0.2">
      <c r="A140" s="69" t="s">
        <v>34</v>
      </c>
      <c r="B140" s="70">
        <f>SUM(B137:B139)</f>
        <v>53966</v>
      </c>
      <c r="C140" s="70">
        <f>SUM(C137:C139)</f>
        <v>76171</v>
      </c>
      <c r="D140" s="73">
        <f>IFERROR(((B140/C140)-1)*100,IF(B140+C140&lt;&gt;0,100,0))</f>
        <v>-29.151514355857209</v>
      </c>
      <c r="E140" s="70">
        <f>SUM(E137:E139)</f>
        <v>10874642</v>
      </c>
      <c r="F140" s="70">
        <f>SUM(F137:F139)</f>
        <v>10163872</v>
      </c>
      <c r="G140" s="73">
        <f>IFERROR(((E140/F140)-1)*100,IF(E140+F140&lt;&gt;0,100,0))</f>
        <v>6.9931026286045306</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20750</v>
      </c>
      <c r="C143" s="53">
        <v>12750</v>
      </c>
      <c r="D143" s="73">
        <f>IFERROR(((B143/C143)-1)*100,)</f>
        <v>62.745098039215684</v>
      </c>
      <c r="E143" s="53">
        <v>627907</v>
      </c>
      <c r="F143" s="53">
        <v>391628</v>
      </c>
      <c r="G143" s="73">
        <f>IFERROR(((E143/F143)-1)*100,)</f>
        <v>60.332509422206783</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20750</v>
      </c>
      <c r="C145" s="70">
        <f>SUM(C143:C144)</f>
        <v>12750</v>
      </c>
      <c r="D145" s="73">
        <f>IFERROR(((B145/C145)-1)*100,)</f>
        <v>62.745098039215684</v>
      </c>
      <c r="E145" s="70">
        <f>SUM(E143:E144)</f>
        <v>627907</v>
      </c>
      <c r="F145" s="70">
        <f>SUM(F143:F144)</f>
        <v>391628</v>
      </c>
      <c r="G145" s="73">
        <f>IFERROR(((E145/F145)-1)*100,)</f>
        <v>60.332509422206783</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5130147.8385600001</v>
      </c>
      <c r="C149" s="53">
        <v>6978438.4327100003</v>
      </c>
      <c r="D149" s="73">
        <f>IFERROR(((B149/C149)-1)*100,IF(B149+C149&lt;&gt;0,100,0))</f>
        <v>-26.485733333785923</v>
      </c>
      <c r="E149" s="53">
        <v>939135753.35573006</v>
      </c>
      <c r="F149" s="53">
        <v>881733471.61600006</v>
      </c>
      <c r="G149" s="73">
        <f>IFERROR(((E149/F149)-1)*100,IF(E149+F149&lt;&gt;0,100,0))</f>
        <v>6.5101624909992051</v>
      </c>
    </row>
    <row r="150" spans="1:7" x14ac:dyDescent="0.2">
      <c r="A150" s="66" t="s">
        <v>74</v>
      </c>
      <c r="B150" s="54">
        <v>451466.02</v>
      </c>
      <c r="C150" s="53">
        <v>62883.839999999997</v>
      </c>
      <c r="D150" s="73">
        <f>IFERROR(((B150/C150)-1)*100,IF(B150+C150&lt;&gt;0,100,0))</f>
        <v>617.93646825639155</v>
      </c>
      <c r="E150" s="53">
        <v>70099952.689999998</v>
      </c>
      <c r="F150" s="53">
        <v>77165826.700000003</v>
      </c>
      <c r="G150" s="73">
        <f>IFERROR(((E150/F150)-1)*100,IF(E150+F150&lt;&gt;0,100,0))</f>
        <v>-9.1567398577484642</v>
      </c>
    </row>
    <row r="151" spans="1:7" s="15" customFormat="1" ht="12" x14ac:dyDescent="0.2">
      <c r="A151" s="69" t="s">
        <v>34</v>
      </c>
      <c r="B151" s="70">
        <f>SUM(B148:B150)</f>
        <v>5581613.8585599996</v>
      </c>
      <c r="C151" s="70">
        <f>SUM(C148:C150)</f>
        <v>7041322.2727100002</v>
      </c>
      <c r="D151" s="73">
        <f>IFERROR(((B151/C151)-1)*100,IF(B151+C151&lt;&gt;0,100,0))</f>
        <v>-20.730600839097811</v>
      </c>
      <c r="E151" s="70">
        <f>SUM(E148:E150)</f>
        <v>1009235706.0457301</v>
      </c>
      <c r="F151" s="70">
        <f>SUM(F148:F150)</f>
        <v>958918377.07350016</v>
      </c>
      <c r="G151" s="73">
        <f>IFERROR(((E151/F151)-1)*100,IF(E151+F151&lt;&gt;0,100,0))</f>
        <v>5.2473005185063037</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23561.95</v>
      </c>
      <c r="C154" s="53">
        <v>17837.25</v>
      </c>
      <c r="D154" s="73">
        <f>IFERROR(((B154/C154)-1)*100,IF(B154+C154&lt;&gt;0,100,0))</f>
        <v>32.094072797095976</v>
      </c>
      <c r="E154" s="53">
        <v>735757.36699999997</v>
      </c>
      <c r="F154" s="53">
        <v>576932.02142</v>
      </c>
      <c r="G154" s="73">
        <f>IFERROR(((E154/F154)-1)*100,IF(E154+F154&lt;&gt;0,100,0))</f>
        <v>27.529299758589222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23561.95</v>
      </c>
      <c r="C156" s="70">
        <f>SUM(C154:C155)</f>
        <v>17837.25</v>
      </c>
      <c r="D156" s="73">
        <f>IFERROR(((B156/C156)-1)*100,IF(B156+C156&lt;&gt;0,100,0))</f>
        <v>32.094072797095976</v>
      </c>
      <c r="E156" s="70">
        <f>SUM(E154:E155)</f>
        <v>735757.36699999997</v>
      </c>
      <c r="F156" s="70">
        <f>SUM(F154:F155)</f>
        <v>576932.02142</v>
      </c>
      <c r="G156" s="73">
        <f>IFERROR(((E156/F156)-1)*100,IF(E156+F156&lt;&gt;0,100,0))</f>
        <v>27.529299758589222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1392860</v>
      </c>
      <c r="C160" s="53">
        <v>1323237</v>
      </c>
      <c r="D160" s="73">
        <f>IFERROR(((B160/C160)-1)*100,IF(B160+C160&lt;&gt;0,100,0))</f>
        <v>5.2615668999582033</v>
      </c>
      <c r="E160" s="65"/>
      <c r="F160" s="65"/>
      <c r="G160" s="52"/>
    </row>
    <row r="161" spans="1:7" s="15" customFormat="1" ht="12" x14ac:dyDescent="0.2">
      <c r="A161" s="66" t="s">
        <v>74</v>
      </c>
      <c r="B161" s="54">
        <v>1401</v>
      </c>
      <c r="C161" s="53">
        <v>1445</v>
      </c>
      <c r="D161" s="73">
        <f>IFERROR(((B161/C161)-1)*100,IF(B161+C161&lt;&gt;0,100,0))</f>
        <v>-3.04498269896194</v>
      </c>
      <c r="E161" s="65"/>
      <c r="F161" s="65"/>
      <c r="G161" s="52"/>
    </row>
    <row r="162" spans="1:7" s="25" customFormat="1" ht="12" x14ac:dyDescent="0.2">
      <c r="A162" s="69" t="s">
        <v>34</v>
      </c>
      <c r="B162" s="70">
        <f>SUM(B159:B161)</f>
        <v>1394261</v>
      </c>
      <c r="C162" s="70">
        <f>SUM(C159:C161)</f>
        <v>1324682</v>
      </c>
      <c r="D162" s="73">
        <f>IFERROR(((B162/C162)-1)*100,IF(B162+C162&lt;&gt;0,100,0))</f>
        <v>5.2525058844311356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146983</v>
      </c>
      <c r="C165" s="53">
        <v>102014</v>
      </c>
      <c r="D165" s="73">
        <f>IFERROR(((B165/C165)-1)*100,IF(B165+C165&lt;&gt;0,100,0))</f>
        <v>44.081204540553266</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146983</v>
      </c>
      <c r="C167" s="70">
        <f>SUM(C165:C166)</f>
        <v>102014</v>
      </c>
      <c r="D167" s="73">
        <f>IFERROR(((B167/C167)-1)*100,IF(B167+C167&lt;&gt;0,100,0))</f>
        <v>44.081204540553266</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20448</v>
      </c>
      <c r="C175" s="88">
        <v>22120</v>
      </c>
      <c r="D175" s="73">
        <f>IFERROR(((B175/C175)-1)*100,IF(B175+C175&lt;&gt;0,100,0))</f>
        <v>-7.5587703435804681</v>
      </c>
      <c r="E175" s="88">
        <v>995996</v>
      </c>
      <c r="F175" s="88">
        <v>825166</v>
      </c>
      <c r="G175" s="73">
        <f>IFERROR(((E175/F175)-1)*100,IF(E175+F175&lt;&gt;0,100,0))</f>
        <v>20.702501072511481</v>
      </c>
    </row>
    <row r="176" spans="1:7" x14ac:dyDescent="0.2">
      <c r="A176" s="66" t="s">
        <v>32</v>
      </c>
      <c r="B176" s="87">
        <v>83766</v>
      </c>
      <c r="C176" s="88">
        <v>125604</v>
      </c>
      <c r="D176" s="73">
        <f t="shared" ref="D176:D178" si="5">IFERROR(((B176/C176)-1)*100,IF(B176+C176&lt;&gt;0,100,0))</f>
        <v>-33.309448743670586</v>
      </c>
      <c r="E176" s="88">
        <v>4553708</v>
      </c>
      <c r="F176" s="88">
        <v>4473820</v>
      </c>
      <c r="G176" s="73">
        <f>IFERROR(((E176/F176)-1)*100,IF(E176+F176&lt;&gt;0,100,0))</f>
        <v>1.7856775641398093</v>
      </c>
    </row>
    <row r="177" spans="1:7" x14ac:dyDescent="0.2">
      <c r="A177" s="66" t="s">
        <v>91</v>
      </c>
      <c r="B177" s="87">
        <v>36303449.206164002</v>
      </c>
      <c r="C177" s="88">
        <v>49182645.74453</v>
      </c>
      <c r="D177" s="73">
        <f t="shared" si="5"/>
        <v>-26.186465456259832</v>
      </c>
      <c r="E177" s="88">
        <v>1950030338.2778101</v>
      </c>
      <c r="F177" s="88">
        <v>1789592263.1013601</v>
      </c>
      <c r="G177" s="73">
        <f>IFERROR(((E177/F177)-1)*100,IF(E177+F177&lt;&gt;0,100,0))</f>
        <v>8.9650630752287306</v>
      </c>
    </row>
    <row r="178" spans="1:7" x14ac:dyDescent="0.2">
      <c r="A178" s="66" t="s">
        <v>92</v>
      </c>
      <c r="B178" s="87">
        <v>238922</v>
      </c>
      <c r="C178" s="88">
        <v>254970</v>
      </c>
      <c r="D178" s="73">
        <f t="shared" si="5"/>
        <v>-6.2940738126054052</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388</v>
      </c>
      <c r="C181" s="88">
        <v>562</v>
      </c>
      <c r="D181" s="73">
        <f t="shared" ref="D181:D184" si="6">IFERROR(((B181/C181)-1)*100,IF(B181+C181&lt;&gt;0,100,0))</f>
        <v>-30.960854092526692</v>
      </c>
      <c r="E181" s="88">
        <v>27722</v>
      </c>
      <c r="F181" s="88">
        <v>20770</v>
      </c>
      <c r="G181" s="73">
        <f t="shared" ref="G181" si="7">IFERROR(((E181/F181)-1)*100,IF(E181+F181&lt;&gt;0,100,0))</f>
        <v>33.471352912855082</v>
      </c>
    </row>
    <row r="182" spans="1:7" x14ac:dyDescent="0.2">
      <c r="A182" s="66" t="s">
        <v>32</v>
      </c>
      <c r="B182" s="87">
        <v>3362</v>
      </c>
      <c r="C182" s="88">
        <v>8288</v>
      </c>
      <c r="D182" s="73">
        <f t="shared" si="6"/>
        <v>-59.435328185328181</v>
      </c>
      <c r="E182" s="88">
        <v>307338</v>
      </c>
      <c r="F182" s="88">
        <v>243028</v>
      </c>
      <c r="G182" s="73">
        <f t="shared" ref="G182" si="8">IFERROR(((E182/F182)-1)*100,IF(E182+F182&lt;&gt;0,100,0))</f>
        <v>26.461971460078672</v>
      </c>
    </row>
    <row r="183" spans="1:7" x14ac:dyDescent="0.2">
      <c r="A183" s="66" t="s">
        <v>91</v>
      </c>
      <c r="B183" s="87">
        <v>57329.066200000001</v>
      </c>
      <c r="C183" s="88">
        <v>147174.50234000001</v>
      </c>
      <c r="D183" s="73">
        <f t="shared" si="6"/>
        <v>-61.046876131057417</v>
      </c>
      <c r="E183" s="88">
        <v>6432529.2340599997</v>
      </c>
      <c r="F183" s="88">
        <v>3292472.9504800001</v>
      </c>
      <c r="G183" s="73">
        <f t="shared" ref="G183" si="9">IFERROR(((E183/F183)-1)*100,IF(E183+F183&lt;&gt;0,100,0))</f>
        <v>95.370754165868533</v>
      </c>
    </row>
    <row r="184" spans="1:7" x14ac:dyDescent="0.2">
      <c r="A184" s="66" t="s">
        <v>92</v>
      </c>
      <c r="B184" s="87">
        <v>68822</v>
      </c>
      <c r="C184" s="88">
        <v>63068</v>
      </c>
      <c r="D184" s="73">
        <f t="shared" si="6"/>
        <v>9.123485761400385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2024-08-19T12:38:35Z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