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DC5C593B-1866-4518-B370-F6A03351E98B}"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<sst xmlns="http://schemas.openxmlformats.org/spreadsheetml/2006/main" count="265" uniqueCount="100">
  <si>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</si>
  <si>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</si>
  <si>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</si>
  <si>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</si>
  <si>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</si>
  <si>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</si>
  <si>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</si>
  <si>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</si>
  <si>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</si>
  <si>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</si>
  <si>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</si>
  <si>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</si>
  <si>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</si>
  <si>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</si>
  <si>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</si>
  <si>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</si>
  <si>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</si>
  <si>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</si>
  <si>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</si>
  <si>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</si>
  <si>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</si>
  <si>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</si>
  <si>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</si>
  <si>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</si>
  <si>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</si>
  <si>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</si>
  <si>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</si>
  <si>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</si>
  <si>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</si>
  <si>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</si>
  <si>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</si>
  <si>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</si>
  <si>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</si>
  <si>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</si>
  <si>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</si>
  <si>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</si>
  <si>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</si>
  <si>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</si>
  <si>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</si>
  <si>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</si>
  <si>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</si>
  <si>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</si>
  <si>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</si>
  <si>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</si>
  <si>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</si>
  <si>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</si>
  <si>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</si>
  <si>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</si>
  <si>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</si>
  <si>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</si>
  <si>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</si>
  <si>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</si>
  <si>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</si>
  <si>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</si>
  <si>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</si>
  <si>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</si>
  <si>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</si>
  <si>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</si>
  <si>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</si>
  <si>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</si>
  <si>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</si>
  <si>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</si>
  <si>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</si>
  <si>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</si>
  <si>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</si>
  <si>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</si>
  <si>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</si>
  <si>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</si>
  <si>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</si>
  <si>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</si>
  <si>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</si>
  <si>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</si>
  <si>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</si>
  <si>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</si>
  <si>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</si>
  <si>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</si>
  <si>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</si>
  <si>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</si>
  <si>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</si>
  <si>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</si>
  <si>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</si>
  <si>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</si>
  <si>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</si>
  <si>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</si>
  <si>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</si>
  <si>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</si>
  <si>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</si>
  <si>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</si>
  <si>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</si>
  <si>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</si>
  <si>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</si>
  <si>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</si>
  <si>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</si>
  <si>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</si>
  <si>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</si>
  <si>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</si>
  <si>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</si>
  <si>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20 March 2025</t>
  </si>
  <si>
    <t>20.03.2025</t>
  </si>
  <si>
    <t>22.03.2024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</si>
</sst>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1627032</v>
      </c>
      <c r="C11" s="54">
        <v>1414266</v>
      </c>
      <c r="D11" s="73">
        <f>IFERROR(((B11/C11)-1)*100,IF(B11+C11&lt;&gt;0,100,0))</f>
        <v>15.044270314071051</v>
      </c>
      <c r="E11" s="54">
        <v>19192879</v>
      </c>
      <c r="F11" s="54">
        <v>18449092</v>
      </c>
      <c r="G11" s="73">
        <f>IFERROR(((E11/F11)-1)*100,IF(E11+F11&lt;&gt;0,100,0))</f>
        <v>4.0315642634336735</v>
      </c>
    </row>
    <row r="12" spans="1:7" s="15" customFormat="1" ht="12" x14ac:dyDescent="0.2">
      <c r="A12" s="51" t="s">
        <v>9</v>
      </c>
      <c r="B12" s="54">
        <v>1939468.0149999999</v>
      </c>
      <c r="C12" s="54">
        <v>1262097.6969999999</v>
      </c>
      <c r="D12" s="73">
        <f>IFERROR(((B12/C12)-1)*100,IF(B12+C12&lt;&gt;0,100,0))</f>
        <v>53.670196816784156</v>
      </c>
      <c r="E12" s="54">
        <v>17761022.539999999</v>
      </c>
      <c r="F12" s="54">
        <v>15345913.762</v>
      </c>
      <c r="G12" s="73">
        <f>IFERROR(((E12/F12)-1)*100,IF(E12+F12&lt;&gt;0,100,0))</f>
        <v>15.737797145585187</v>
      </c>
    </row>
    <row r="13" spans="1:7" s="15" customFormat="1" ht="12" x14ac:dyDescent="0.2">
      <c r="A13" s="51" t="s">
        <v>10</v>
      </c>
      <c r="B13" s="54">
        <v>180327225.460509</v>
      </c>
      <c r="C13" s="54">
        <v>106172965.768737</v>
      </c>
      <c r="D13" s="73">
        <f>IFERROR(((B13/C13)-1)*100,IF(B13+C13&lt;&gt;0,100,0))</f>
        <v>69.842882465290401</v>
      </c>
      <c r="E13" s="54">
        <v>1407850357.77491</v>
      </c>
      <c r="F13" s="54">
        <v>1040033907.43879</v>
      </c>
      <c r="G13" s="73">
        <f>IFERROR(((E13/F13)-1)*100,IF(E13+F13&lt;&gt;0,100,0))</f>
        <v>35.365813336020246</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360</v>
      </c>
      <c r="C16" s="54">
        <v>312</v>
      </c>
      <c r="D16" s="73">
        <f>IFERROR(((B16/C16)-1)*100,IF(B16+C16&lt;&gt;0,100,0))</f>
        <v>15.384615384615374</v>
      </c>
      <c r="E16" s="54">
        <v>5224</v>
      </c>
      <c r="F16" s="54">
        <v>4886</v>
      </c>
      <c r="G16" s="73">
        <f>IFERROR(((E16/F16)-1)*100,IF(E16+F16&lt;&gt;0,100,0))</f>
        <v>6.9177241097011954</v>
      </c>
    </row>
    <row r="17" spans="1:7" s="15" customFormat="1" ht="12" x14ac:dyDescent="0.2">
      <c r="A17" s="51" t="s">
        <v>9</v>
      </c>
      <c r="B17" s="54">
        <v>198466.49900000001</v>
      </c>
      <c r="C17" s="54">
        <v>130003.469</v>
      </c>
      <c r="D17" s="73">
        <f>IFERROR(((B17/C17)-1)*100,IF(B17+C17&lt;&gt;0,100,0))</f>
        <v>52.662463953173443</v>
      </c>
      <c r="E17" s="54">
        <v>2186471.6830000002</v>
      </c>
      <c r="F17" s="54">
        <v>2420618.557</v>
      </c>
      <c r="G17" s="73">
        <f>IFERROR(((E17/F17)-1)*100,IF(E17+F17&lt;&gt;0,100,0))</f>
        <v>-9.6730182177149899</v>
      </c>
    </row>
    <row r="18" spans="1:7" s="15" customFormat="1" ht="12" x14ac:dyDescent="0.2">
      <c r="A18" s="51" t="s">
        <v>10</v>
      </c>
      <c r="B18" s="54">
        <v>15560228.350754799</v>
      </c>
      <c r="C18" s="54">
        <v>7857727.1014377298</v>
      </c>
      <c r="D18" s="73">
        <f>IFERROR(((B18/C18)-1)*100,IF(B18+C18&lt;&gt;0,100,0))</f>
        <v>98.024545137330392</v>
      </c>
      <c r="E18" s="54">
        <v>169041310.97481701</v>
      </c>
      <c r="F18" s="54">
        <v>112198562.410891</v>
      </c>
      <c r="G18" s="73">
        <f>IFERROR(((E18/F18)-1)*100,IF(E18+F18&lt;&gt;0,100,0))</f>
        <v>50.662635369388951</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19392206.248199999</v>
      </c>
      <c r="C24" s="53">
        <v>11539593.78472</v>
      </c>
      <c r="D24" s="52">
        <f>B24-C24</f>
        <v>7852612.4634799995</v>
      </c>
      <c r="E24" s="54">
        <v>172071464.38398999</v>
      </c>
      <c r="F24" s="54">
        <v>145993966.77017</v>
      </c>
      <c r="G24" s="52">
        <f>E24-F24</f>
        <v>26077497.613819987</v>
      </c>
    </row>
    <row r="25" spans="1:7" s="15" customFormat="1" ht="12" x14ac:dyDescent="0.2">
      <c r="A25" s="55" t="s">
        <v>15</v>
      </c>
      <c r="B25" s="53">
        <v>23054869.212310001</v>
      </c>
      <c r="C25" s="53">
        <v>13600521.83161</v>
      </c>
      <c r="D25" s="52">
        <f>B25-C25</f>
        <v>9454347.3807000015</v>
      </c>
      <c r="E25" s="54">
        <v>245384688.47108001</v>
      </c>
      <c r="F25" s="54">
        <v>182102351.73252001</v>
      </c>
      <c r="G25" s="52">
        <f>E25-F25</f>
        <v>63282336.738559991</v>
      </c>
    </row>
    <row r="26" spans="1:7" s="25" customFormat="1" ht="12" x14ac:dyDescent="0.2">
      <c r="A26" s="56" t="s">
        <v>16</v>
      </c>
      <c r="B26" s="57">
        <f>B24-B25</f>
        <v>-3662662.9641100019</v>
      </c>
      <c r="C26" s="57">
        <f>C24-C25</f>
        <v>-2060928.0468899999</v>
      </c>
      <c r="D26" s="57"/>
      <c r="E26" s="57">
        <f>E24-E25</f>
        <v>-73313224.087090015</v>
      </c>
      <c r="F26" s="57">
        <f>F24-F25</f>
        <v>-36108384.962350011</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89518.750639599995</v>
      </c>
      <c r="C33" s="104">
        <v>73254.191512670004</v>
      </c>
      <c r="D33" s="73">
        <f t="shared" ref="D33:D42" si="0">IFERROR(((B33/C33)-1)*100,IF(B33+C33&lt;&gt;0,100,0))</f>
        <v>22.202905787468662</v>
      </c>
      <c r="E33" s="51"/>
      <c r="F33" s="104">
        <v>90464.39</v>
      </c>
      <c r="G33" s="104">
        <v>87692.82</v>
      </c>
    </row>
    <row r="34" spans="1:7" s="15" customFormat="1" ht="12" x14ac:dyDescent="0.2">
      <c r="A34" s="51" t="s">
        <v>23</v>
      </c>
      <c r="B34" s="104">
        <v>90106.329778219995</v>
      </c>
      <c r="C34" s="104">
        <v>77178.81330768</v>
      </c>
      <c r="D34" s="73">
        <f t="shared" si="0"/>
        <v>16.750084532918819</v>
      </c>
      <c r="E34" s="51"/>
      <c r="F34" s="104">
        <v>90908.1</v>
      </c>
      <c r="G34" s="104">
        <v>86941.14</v>
      </c>
    </row>
    <row r="35" spans="1:7" s="15" customFormat="1" ht="12" x14ac:dyDescent="0.2">
      <c r="A35" s="51" t="s">
        <v>24</v>
      </c>
      <c r="B35" s="104">
        <v>87049.900417120007</v>
      </c>
      <c r="C35" s="104">
        <v>70721.214196970002</v>
      </c>
      <c r="D35" s="73">
        <f t="shared" si="0"/>
        <v>23.08880921454768</v>
      </c>
      <c r="E35" s="51"/>
      <c r="F35" s="104">
        <v>87477.18</v>
      </c>
      <c r="G35" s="104">
        <v>85950.91</v>
      </c>
    </row>
    <row r="36" spans="1:7" s="15" customFormat="1" ht="12" x14ac:dyDescent="0.2">
      <c r="A36" s="51" t="s">
        <v>25</v>
      </c>
      <c r="B36" s="104">
        <v>82093.69115662</v>
      </c>
      <c r="C36" s="104">
        <v>67023.292163909995</v>
      </c>
      <c r="D36" s="73">
        <f t="shared" si="0"/>
        <v>22.485315934428172</v>
      </c>
      <c r="E36" s="51"/>
      <c r="F36" s="104">
        <v>83179.38</v>
      </c>
      <c r="G36" s="104">
        <v>80414.13</v>
      </c>
    </row>
    <row r="37" spans="1:7" s="15" customFormat="1" ht="12" x14ac:dyDescent="0.2">
      <c r="A37" s="51" t="s">
        <v>79</v>
      </c>
      <c r="B37" s="104">
        <v>67892.542236339999</v>
      </c>
      <c r="C37" s="104">
        <v>55913.325629790001</v>
      </c>
      <c r="D37" s="73">
        <f t="shared" si="0"/>
        <v>21.424618320623743</v>
      </c>
      <c r="E37" s="51"/>
      <c r="F37" s="104">
        <v>68585.899999999994</v>
      </c>
      <c r="G37" s="104">
        <v>63455.37</v>
      </c>
    </row>
    <row r="38" spans="1:7" s="15" customFormat="1" ht="12" x14ac:dyDescent="0.2">
      <c r="A38" s="51" t="s">
        <v>26</v>
      </c>
      <c r="B38" s="104">
        <v>124346.40972492</v>
      </c>
      <c r="C38" s="104">
        <v>100773.92729593</v>
      </c>
      <c r="D38" s="73">
        <f t="shared" si="0"/>
        <v>23.391449615501926</v>
      </c>
      <c r="E38" s="51"/>
      <c r="F38" s="104">
        <v>128424.93</v>
      </c>
      <c r="G38" s="104">
        <v>124195.7</v>
      </c>
    </row>
    <row r="39" spans="1:7" s="15" customFormat="1" ht="12" x14ac:dyDescent="0.2">
      <c r="A39" s="51" t="s">
        <v>27</v>
      </c>
      <c r="B39" s="104">
        <v>20628.677755370001</v>
      </c>
      <c r="C39" s="104">
        <v>16521.929839330001</v>
      </c>
      <c r="D39" s="73">
        <f t="shared" si="0"/>
        <v>24.856345208923457</v>
      </c>
      <c r="E39" s="51"/>
      <c r="F39" s="104">
        <v>20840.13</v>
      </c>
      <c r="G39" s="104">
        <v>20178.439999999999</v>
      </c>
    </row>
    <row r="40" spans="1:7" s="15" customFormat="1" ht="12" x14ac:dyDescent="0.2">
      <c r="A40" s="51" t="s">
        <v>28</v>
      </c>
      <c r="B40" s="104">
        <v>124532.28016569</v>
      </c>
      <c r="C40" s="104">
        <v>99931.917954139994</v>
      </c>
      <c r="D40" s="73">
        <f t="shared" si="0"/>
        <v>24.617122051874784</v>
      </c>
      <c r="E40" s="51"/>
      <c r="F40" s="104">
        <v>127151.27</v>
      </c>
      <c r="G40" s="104">
        <v>123327.82</v>
      </c>
    </row>
    <row r="41" spans="1:7" s="15" customFormat="1" ht="12" x14ac:dyDescent="0.2">
      <c r="A41" s="51" t="s">
        <v>29</v>
      </c>
      <c r="B41" s="59"/>
      <c r="C41" s="59"/>
      <c r="D41" s="73">
        <f t="shared" si="0"/>
        <v>0</v>
      </c>
      <c r="E41" s="51"/>
      <c r="F41" s="59"/>
      <c r="G41" s="59"/>
    </row>
    <row r="42" spans="1:7" s="15" customFormat="1" ht="12" x14ac:dyDescent="0.2">
      <c r="A42" s="51" t="s">
        <v>78</v>
      </c>
      <c r="B42" s="104">
        <v>570.67055561999996</v>
      </c>
      <c r="C42" s="104">
        <v>634.73897274000001</v>
      </c>
      <c r="D42" s="73">
        <f t="shared" si="0"/>
        <v>-10.093663674602126</v>
      </c>
      <c r="E42" s="51"/>
      <c r="F42" s="104">
        <v>587.08000000000004</v>
      </c>
      <c r="G42" s="104">
        <v>557.99</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20452.572079765701</v>
      </c>
      <c r="D48" s="59"/>
      <c r="E48" s="105">
        <v>18118.494784542199</v>
      </c>
      <c r="F48" s="59"/>
      <c r="G48" s="73">
        <f>IFERROR(((C48/E48)-1)*100,IF(C48+E48&lt;&gt;0,100,0))</f>
        <v>12.882291398813228</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3697</v>
      </c>
      <c r="D54" s="62"/>
      <c r="E54" s="106">
        <v>943307</v>
      </c>
      <c r="F54" s="106">
        <v>118974813.16</v>
      </c>
      <c r="G54" s="106">
        <v>10885973.195459999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4678</v>
      </c>
      <c r="C68" s="53">
        <v>5434</v>
      </c>
      <c r="D68" s="73">
        <f>IFERROR(((B68/C68)-1)*100,IF(B68+C68&lt;&gt;0,100,0))</f>
        <v>-13.912403386087602</v>
      </c>
      <c r="E68" s="53">
        <v>64214</v>
      </c>
      <c r="F68" s="53">
        <v>63894</v>
      </c>
      <c r="G68" s="73">
        <f>IFERROR(((E68/F68)-1)*100,IF(E68+F68&lt;&gt;0,100,0))</f>
        <v>0.50082949885748018</v>
      </c>
    </row>
    <row r="69" spans="1:7" s="15" customFormat="1" ht="12" x14ac:dyDescent="0.2">
      <c r="A69" s="66" t="s">
        <v>54</v>
      </c>
      <c r="B69" s="54">
        <v>188431776.94600001</v>
      </c>
      <c r="C69" s="53">
        <v>241562352.021</v>
      </c>
      <c r="D69" s="73">
        <f>IFERROR(((B69/C69)-1)*100,IF(B69+C69&lt;&gt;0,100,0))</f>
        <v>-21.994559429683449</v>
      </c>
      <c r="E69" s="53">
        <v>2832263642.7049999</v>
      </c>
      <c r="F69" s="53">
        <v>2470780895.9439998</v>
      </c>
      <c r="G69" s="73">
        <f>IFERROR(((E69/F69)-1)*100,IF(E69+F69&lt;&gt;0,100,0))</f>
        <v>14.630303615929897</v>
      </c>
    </row>
    <row r="70" spans="1:7" s="15" customFormat="1" ht="12" x14ac:dyDescent="0.2">
      <c r="A70" s="66" t="s">
        <v>55</v>
      </c>
      <c r="B70" s="54">
        <v>176123552.48838001</v>
      </c>
      <c r="C70" s="53">
        <v>216008319.77485001</v>
      </c>
      <c r="D70" s="73">
        <f>IFERROR(((B70/C70)-1)*100,IF(B70+C70&lt;&gt;0,100,0))</f>
        <v>-18.464458835679444</v>
      </c>
      <c r="E70" s="53">
        <v>2636159641.8465099</v>
      </c>
      <c r="F70" s="53">
        <v>2227945177.3570399</v>
      </c>
      <c r="G70" s="73">
        <f>IFERROR(((E70/F70)-1)*100,IF(E70+F70&lt;&gt;0,100,0))</f>
        <v>18.322464512961023</v>
      </c>
    </row>
    <row r="71" spans="1:7" s="15" customFormat="1" ht="12" x14ac:dyDescent="0.2">
      <c r="A71" s="66" t="s">
        <v>93</v>
      </c>
      <c r="B71" s="73">
        <f>IFERROR(B69/B68/1000,)</f>
        <v>40.280414054296706</v>
      </c>
      <c r="C71" s="73">
        <f>IFERROR(C69/C68/1000,)</f>
        <v>44.453874129738679</v>
      </c>
      <c r="D71" s="73">
        <f>IFERROR(((B71/C71)-1)*100,IF(B71+C71&lt;&gt;0,100,0))</f>
        <v>-9.3882932750961707</v>
      </c>
      <c r="E71" s="73">
        <f>IFERROR(E69/E68/1000,)</f>
        <v>44.10663784696483</v>
      </c>
      <c r="F71" s="73">
        <f>IFERROR(F69/F68/1000,)</f>
        <v>38.669998684446107</v>
      </c>
      <c r="G71" s="73">
        <f>IFERROR(((E71/F71)-1)*100,IF(E71+F71&lt;&gt;0,100,0))</f>
        <v>14.059062186380311</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2043</v>
      </c>
      <c r="C74" s="53">
        <v>2153</v>
      </c>
      <c r="D74" s="73">
        <f>IFERROR(((B74/C74)-1)*100,IF(B74+C74&lt;&gt;0,100,0))</f>
        <v>-5.1091500232234077</v>
      </c>
      <c r="E74" s="53">
        <v>27250</v>
      </c>
      <c r="F74" s="53">
        <v>30342</v>
      </c>
      <c r="G74" s="73">
        <f>IFERROR(((E74/F74)-1)*100,IF(E74+F74&lt;&gt;0,100,0))</f>
        <v>-10.190495023399905</v>
      </c>
    </row>
    <row r="75" spans="1:7" s="15" customFormat="1" ht="12" x14ac:dyDescent="0.2">
      <c r="A75" s="66" t="s">
        <v>54</v>
      </c>
      <c r="B75" s="54">
        <v>611584766.00600004</v>
      </c>
      <c r="C75" s="53">
        <v>541547213.90699995</v>
      </c>
      <c r="D75" s="73">
        <f>IFERROR(((B75/C75)-1)*100,IF(B75+C75&lt;&gt;0,100,0))</f>
        <v>12.93286167861767</v>
      </c>
      <c r="E75" s="53">
        <v>8007013206.3579998</v>
      </c>
      <c r="F75" s="53">
        <v>7464230956.0889997</v>
      </c>
      <c r="G75" s="73">
        <f>IFERROR(((E75/F75)-1)*100,IF(E75+F75&lt;&gt;0,100,0))</f>
        <v>7.2717772729985253</v>
      </c>
    </row>
    <row r="76" spans="1:7" s="15" customFormat="1" ht="12" x14ac:dyDescent="0.2">
      <c r="A76" s="66" t="s">
        <v>55</v>
      </c>
      <c r="B76" s="54">
        <v>567013108.62142003</v>
      </c>
      <c r="C76" s="53">
        <v>458248210.03184998</v>
      </c>
      <c r="D76" s="73">
        <f>IFERROR(((B76/C76)-1)*100,IF(B76+C76&lt;&gt;0,100,0))</f>
        <v>23.734931464764575</v>
      </c>
      <c r="E76" s="53">
        <v>7552682209.4903002</v>
      </c>
      <c r="F76" s="53">
        <v>6580198219.6831703</v>
      </c>
      <c r="G76" s="73">
        <f>IFERROR(((E76/F76)-1)*100,IF(E76+F76&lt;&gt;0,100,0))</f>
        <v>14.778946732913978</v>
      </c>
    </row>
    <row r="77" spans="1:7" s="15" customFormat="1" ht="12" x14ac:dyDescent="0.2">
      <c r="A77" s="66" t="s">
        <v>93</v>
      </c>
      <c r="B77" s="73">
        <f>IFERROR(B75/B74/1000,)</f>
        <v>299.35622418306411</v>
      </c>
      <c r="C77" s="73">
        <f>IFERROR(C75/C74/1000,)</f>
        <v>251.53145095541103</v>
      </c>
      <c r="D77" s="73">
        <f>IFERROR(((B77/C77)-1)*100,IF(B77+C77&lt;&gt;0,100,0))</f>
        <v>19.013436707813923</v>
      </c>
      <c r="E77" s="73">
        <f>IFERROR(E75/E74/1000,)</f>
        <v>293.83534702231196</v>
      </c>
      <c r="F77" s="73">
        <f>IFERROR(F75/F74/1000,)</f>
        <v>246.0032613568321</v>
      </c>
      <c r="G77" s="73">
        <f>IFERROR(((E77/F77)-1)*100,IF(E77+F77&lt;&gt;0,100,0))</f>
        <v>19.443679486874199</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361</v>
      </c>
      <c r="C80" s="53">
        <v>71</v>
      </c>
      <c r="D80" s="73">
        <f>IFERROR(((B80/C80)-1)*100,IF(B80+C80&lt;&gt;0,100,0))</f>
        <v>408.45070422535213</v>
      </c>
      <c r="E80" s="53">
        <v>3478</v>
      </c>
      <c r="F80" s="53">
        <v>2813</v>
      </c>
      <c r="G80" s="73">
        <f>IFERROR(((E80/F80)-1)*100,IF(E80+F80&lt;&gt;0,100,0))</f>
        <v>23.640241734802704</v>
      </c>
    </row>
    <row r="81" spans="1:7" s="15" customFormat="1" ht="12" x14ac:dyDescent="0.2">
      <c r="A81" s="66" t="s">
        <v>54</v>
      </c>
      <c r="B81" s="54">
        <v>9499895.0969999991</v>
      </c>
      <c r="C81" s="53">
        <v>6697147.2769999998</v>
      </c>
      <c r="D81" s="73">
        <f>IFERROR(((B81/C81)-1)*100,IF(B81+C81&lt;&gt;0,100,0))</f>
        <v>41.849875836320209</v>
      </c>
      <c r="E81" s="53">
        <v>249174665.338</v>
      </c>
      <c r="F81" s="53">
        <v>243639596.76699999</v>
      </c>
      <c r="G81" s="73">
        <f>IFERROR(((E81/F81)-1)*100,IF(E81+F81&lt;&gt;0,100,0))</f>
        <v>2.2718263551771312</v>
      </c>
    </row>
    <row r="82" spans="1:7" s="15" customFormat="1" ht="12" x14ac:dyDescent="0.2">
      <c r="A82" s="66" t="s">
        <v>55</v>
      </c>
      <c r="B82" s="54">
        <v>1288958.0991801801</v>
      </c>
      <c r="C82" s="53">
        <v>-1020930.99277991</v>
      </c>
      <c r="D82" s="73">
        <f>IFERROR(((B82/C82)-1)*100,IF(B82+C82&lt;&gt;0,100,0))</f>
        <v>-226.25320499581019</v>
      </c>
      <c r="E82" s="53">
        <v>58569940.105212897</v>
      </c>
      <c r="F82" s="53">
        <v>64300842.058416001</v>
      </c>
      <c r="G82" s="73">
        <f>IFERROR(((E82/F82)-1)*100,IF(E82+F82&lt;&gt;0,100,0))</f>
        <v>-8.9126390413312162</v>
      </c>
    </row>
    <row r="83" spans="1:7" x14ac:dyDescent="0.2">
      <c r="A83" s="66" t="s">
        <v>93</v>
      </c>
      <c r="B83" s="73">
        <f>IFERROR(B81/B80/1000,)</f>
        <v>26.315498883656506</v>
      </c>
      <c r="C83" s="73">
        <f>IFERROR(C81/C80/1000,)</f>
        <v>94.326017985915485</v>
      </c>
      <c r="D83" s="73">
        <f>IFERROR(((B83/C83)-1)*100,IF(B83+C83&lt;&gt;0,100,0))</f>
        <v>-72.101547965709884</v>
      </c>
      <c r="E83" s="73">
        <f>IFERROR(E81/E80/1000,)</f>
        <v>71.643089516388727</v>
      </c>
      <c r="F83" s="73">
        <f>IFERROR(F81/F80/1000,)</f>
        <v>86.61201449235692</v>
      </c>
      <c r="G83" s="73">
        <f>IFERROR(((E83/F83)-1)*100,IF(E83+F83&lt;&gt;0,100,0))</f>
        <v>-17.282735038207807</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7082</v>
      </c>
      <c r="C86" s="51">
        <f>C68+C74+C80</f>
        <v>7658</v>
      </c>
      <c r="D86" s="73">
        <f>IFERROR(((B86/C86)-1)*100,IF(B86+C86&lt;&gt;0,100,0))</f>
        <v>-7.5215460955863183</v>
      </c>
      <c r="E86" s="51">
        <f>E68+E74+E80</f>
        <v>94942</v>
      </c>
      <c r="F86" s="51">
        <f>F68+F74+F80</f>
        <v>97049</v>
      </c>
      <c r="G86" s="73">
        <f>IFERROR(((E86/F86)-1)*100,IF(E86+F86&lt;&gt;0,100,0))</f>
        <v>-2.1710682232686573</v>
      </c>
    </row>
    <row r="87" spans="1:7" s="15" customFormat="1" ht="12" x14ac:dyDescent="0.2">
      <c r="A87" s="66" t="s">
        <v>54</v>
      </c>
      <c r="B87" s="51">
        <f t="shared" ref="B87:C87" si="1">B69+B75+B81</f>
        <v>809516438.04900002</v>
      </c>
      <c r="C87" s="51">
        <f t="shared" si="1"/>
        <v>789806713.20499992</v>
      </c>
      <c r="D87" s="73">
        <f>IFERROR(((B87/C87)-1)*100,IF(B87+C87&lt;&gt;0,100,0))</f>
        <v>2.4955124481050417</v>
      </c>
      <c r="E87" s="51">
        <f t="shared" ref="E87:F87" si="2">E69+E75+E81</f>
        <v>11088451514.400999</v>
      </c>
      <c r="F87" s="51">
        <f t="shared" si="2"/>
        <v>10178651448.799999</v>
      </c>
      <c r="G87" s="73">
        <f>IFERROR(((E87/F87)-1)*100,IF(E87+F87&lt;&gt;0,100,0))</f>
        <v>8.9383163396194334</v>
      </c>
    </row>
    <row r="88" spans="1:7" s="15" customFormat="1" ht="12" x14ac:dyDescent="0.2">
      <c r="A88" s="66" t="s">
        <v>55</v>
      </c>
      <c r="B88" s="51">
        <f t="shared" ref="B88:C88" si="3">B70+B76+B82</f>
        <v>744425619.20898032</v>
      </c>
      <c r="C88" s="51">
        <f t="shared" si="3"/>
        <v>673235598.81392014</v>
      </c>
      <c r="D88" s="73">
        <f>IFERROR(((B88/C88)-1)*100,IF(B88+C88&lt;&gt;0,100,0))</f>
        <v>10.574310170240553</v>
      </c>
      <c r="E88" s="51">
        <f t="shared" ref="E88:F88" si="4">E70+E76+E82</f>
        <v>10247411791.442024</v>
      </c>
      <c r="F88" s="51">
        <f t="shared" si="4"/>
        <v>8872444239.0986271</v>
      </c>
      <c r="G88" s="73">
        <f>IFERROR(((E88/F88)-1)*100,IF(E88+F88&lt;&gt;0,100,0))</f>
        <v>15.497054873382709</v>
      </c>
    </row>
    <row r="89" spans="1:7" x14ac:dyDescent="0.2">
      <c r="A89" s="66" t="s">
        <v>94</v>
      </c>
      <c r="B89" s="73">
        <f>IFERROR((B75/B87)*100,IF(B75+B87&lt;&gt;0,100,0))</f>
        <v>75.549394337188346</v>
      </c>
      <c r="C89" s="73">
        <f>IFERROR((C75/C87)*100,IF(C75+C87&lt;&gt;0,100,0))</f>
        <v>68.567056325645282</v>
      </c>
      <c r="D89" s="73">
        <f>IFERROR(((B89/C89)-1)*100,IF(B89+C89&lt;&gt;0,100,0))</f>
        <v>10.183225568824007</v>
      </c>
      <c r="E89" s="73">
        <f>IFERROR((E75/E87)*100,IF(E75+E87&lt;&gt;0,100,0))</f>
        <v>72.210382089500797</v>
      </c>
      <c r="F89" s="73">
        <f>IFERROR((F75/F87)*100,IF(F75+F87&lt;&gt;0,100,0))</f>
        <v>73.332218846819714</v>
      </c>
      <c r="G89" s="73">
        <f>IFERROR(((E89/F89)-1)*100,IF(E89+F89&lt;&gt;0,100,0))</f>
        <v>-1.5298006455556346</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64411317.887000002</v>
      </c>
      <c r="C97" s="107">
        <v>73013628.800999999</v>
      </c>
      <c r="D97" s="52">
        <f>B97-C97</f>
        <v>-8602310.9139999971</v>
      </c>
      <c r="E97" s="107">
        <v>1137326753.3829999</v>
      </c>
      <c r="F97" s="107">
        <v>1193186016.5639999</v>
      </c>
      <c r="G97" s="68">
        <f>E97-F97</f>
        <v>-55859263.180999994</v>
      </c>
    </row>
    <row r="98" spans="1:7" s="15" customFormat="1" ht="13.5" x14ac:dyDescent="0.2">
      <c r="A98" s="66" t="s">
        <v>88</v>
      </c>
      <c r="B98" s="53">
        <v>69045941.876000002</v>
      </c>
      <c r="C98" s="107">
        <v>81854775.672999993</v>
      </c>
      <c r="D98" s="52">
        <f>B98-C98</f>
        <v>-12808833.796999991</v>
      </c>
      <c r="E98" s="107">
        <v>1115609367.536</v>
      </c>
      <c r="F98" s="107">
        <v>1187841896.131</v>
      </c>
      <c r="G98" s="68">
        <f>E98-F98</f>
        <v>-72232528.595000029</v>
      </c>
    </row>
    <row r="99" spans="1:7" s="15" customFormat="1" ht="12" x14ac:dyDescent="0.2">
      <c r="A99" s="69" t="s">
        <v>16</v>
      </c>
      <c r="B99" s="52">
        <f>B97-B98</f>
        <v>-4634623.9890000001</v>
      </c>
      <c r="C99" s="52">
        <f>C97-C98</f>
        <v>-8841146.8719999939</v>
      </c>
      <c r="D99" s="70"/>
      <c r="E99" s="52">
        <f>E97-E98</f>
        <v>21717385.846999884</v>
      </c>
      <c r="F99" s="70">
        <f>F97-F98</f>
        <v>5344120.4329998493</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1109.93289950748</v>
      </c>
      <c r="C111" s="108">
        <v>930.47353673462601</v>
      </c>
      <c r="D111" s="73">
        <f>IFERROR(((B111/C111)-1)*100,IF(B111+C111&lt;&gt;0,100,0))</f>
        <v>19.286885192097223</v>
      </c>
      <c r="E111" s="72"/>
      <c r="F111" s="109">
        <v>1109.93289950748</v>
      </c>
      <c r="G111" s="109">
        <v>1106.9299518381299</v>
      </c>
    </row>
    <row r="112" spans="1:7" s="15" customFormat="1" ht="12" x14ac:dyDescent="0.2">
      <c r="A112" s="66" t="s">
        <v>50</v>
      </c>
      <c r="B112" s="109">
        <v>1093.4430054865099</v>
      </c>
      <c r="C112" s="108">
        <v>916.85574302164605</v>
      </c>
      <c r="D112" s="73">
        <f>IFERROR(((B112/C112)-1)*100,IF(B112+C112&lt;&gt;0,100,0))</f>
        <v>19.260092311020706</v>
      </c>
      <c r="E112" s="72"/>
      <c r="F112" s="109">
        <v>1093.4430054865099</v>
      </c>
      <c r="G112" s="109">
        <v>1090.39471582686</v>
      </c>
    </row>
    <row r="113" spans="1:7" s="15" customFormat="1" ht="12" x14ac:dyDescent="0.2">
      <c r="A113" s="66" t="s">
        <v>51</v>
      </c>
      <c r="B113" s="109">
        <v>1198.70153582124</v>
      </c>
      <c r="C113" s="108">
        <v>1002.3879831683</v>
      </c>
      <c r="D113" s="73">
        <f>IFERROR(((B113/C113)-1)*100,IF(B113+C113&lt;&gt;0,100,0))</f>
        <v>19.584587599747707</v>
      </c>
      <c r="E113" s="72"/>
      <c r="F113" s="109">
        <v>1199.1587187080199</v>
      </c>
      <c r="G113" s="109">
        <v>1196.6654072111401</v>
      </c>
    </row>
    <row r="114" spans="1:7" s="25" customFormat="1" ht="12" x14ac:dyDescent="0.2">
      <c r="A114" s="69" t="s">
        <v>52</v>
      </c>
      <c r="B114" s="73"/>
      <c r="C114" s="72"/>
      <c r="D114" s="74"/>
      <c r="E114" s="72"/>
      <c r="F114" s="58"/>
      <c r="G114" s="58"/>
    </row>
    <row r="115" spans="1:7" s="15" customFormat="1" ht="12" x14ac:dyDescent="0.2">
      <c r="A115" s="66" t="s">
        <v>56</v>
      </c>
      <c r="B115" s="109">
        <v>792.790096225914</v>
      </c>
      <c r="C115" s="108">
        <v>715.81365565242004</v>
      </c>
      <c r="D115" s="73">
        <f>IFERROR(((B115/C115)-1)*100,IF(B115+C115&lt;&gt;0,100,0))</f>
        <v>10.753698251723719</v>
      </c>
      <c r="E115" s="72"/>
      <c r="F115" s="109">
        <v>792.790096225914</v>
      </c>
      <c r="G115" s="109">
        <v>791.28234528660801</v>
      </c>
    </row>
    <row r="116" spans="1:7" s="15" customFormat="1" ht="12" x14ac:dyDescent="0.2">
      <c r="A116" s="66" t="s">
        <v>57</v>
      </c>
      <c r="B116" s="109">
        <v>1086.06792709974</v>
      </c>
      <c r="C116" s="108">
        <v>930.35952957755899</v>
      </c>
      <c r="D116" s="73">
        <f>IFERROR(((B116/C116)-1)*100,IF(B116+C116&lt;&gt;0,100,0))</f>
        <v>16.73636831482581</v>
      </c>
      <c r="E116" s="72"/>
      <c r="F116" s="109">
        <v>1086.06792709974</v>
      </c>
      <c r="G116" s="109">
        <v>1080.5703306135599</v>
      </c>
    </row>
    <row r="117" spans="1:7" s="15" customFormat="1" ht="12" x14ac:dyDescent="0.2">
      <c r="A117" s="66" t="s">
        <v>59</v>
      </c>
      <c r="B117" s="109">
        <v>1292.8213200105799</v>
      </c>
      <c r="C117" s="108">
        <v>1071.4870909600299</v>
      </c>
      <c r="D117" s="73">
        <f>IFERROR(((B117/C117)-1)*100,IF(B117+C117&lt;&gt;0,100,0))</f>
        <v>20.656733143862628</v>
      </c>
      <c r="E117" s="72"/>
      <c r="F117" s="109">
        <v>1292.8213200105799</v>
      </c>
      <c r="G117" s="109">
        <v>1287.6587405036701</v>
      </c>
    </row>
    <row r="118" spans="1:7" s="15" customFormat="1" ht="12" x14ac:dyDescent="0.2">
      <c r="A118" s="66" t="s">
        <v>58</v>
      </c>
      <c r="B118" s="109">
        <v>1189.8994015306</v>
      </c>
      <c r="C118" s="108">
        <v>967.42760629142799</v>
      </c>
      <c r="D118" s="73">
        <f>IFERROR(((B118/C118)-1)*100,IF(B118+C118&lt;&gt;0,100,0))</f>
        <v>22.9962215045737</v>
      </c>
      <c r="E118" s="72"/>
      <c r="F118" s="109">
        <v>1191.3649592296299</v>
      </c>
      <c r="G118" s="109">
        <v>1189.5831695228101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222</v>
      </c>
      <c r="C127" s="53">
        <v>105</v>
      </c>
      <c r="D127" s="73">
        <f>IFERROR(((B127/C127)-1)*100,IF(B127+C127&lt;&gt;0,100,0))</f>
        <v>111.42857142857143</v>
      </c>
      <c r="E127" s="53">
        <v>2874</v>
      </c>
      <c r="F127" s="53">
        <v>4021</v>
      </c>
      <c r="G127" s="73">
        <f>IFERROR(((E127/F127)-1)*100,IF(E127+F127&lt;&gt;0,100,0))</f>
        <v>-28.525242476995771</v>
      </c>
    </row>
    <row r="128" spans="1:7" s="15" customFormat="1" ht="12" x14ac:dyDescent="0.2">
      <c r="A128" s="66" t="s">
        <v>74</v>
      </c>
      <c r="B128" s="54">
        <v>1</v>
      </c>
      <c r="C128" s="53">
        <v>0</v>
      </c>
      <c r="D128" s="73">
        <f>IFERROR(((B128/C128)-1)*100,IF(B128+C128&lt;&gt;0,100,0))</f>
        <v>100</v>
      </c>
      <c r="E128" s="53">
        <v>105</v>
      </c>
      <c r="F128" s="53">
        <v>90</v>
      </c>
      <c r="G128" s="73">
        <f>IFERROR(((E128/F128)-1)*100,IF(E128+F128&lt;&gt;0,100,0))</f>
        <v>16.666666666666675</v>
      </c>
    </row>
    <row r="129" spans="1:7" s="25" customFormat="1" ht="12" x14ac:dyDescent="0.2">
      <c r="A129" s="69" t="s">
        <v>34</v>
      </c>
      <c r="B129" s="70">
        <f>SUM(B126:B128)</f>
        <v>223</v>
      </c>
      <c r="C129" s="70">
        <f>SUM(C126:C128)</f>
        <v>105</v>
      </c>
      <c r="D129" s="73">
        <f>IFERROR(((B129/C129)-1)*100,IF(B129+C129&lt;&gt;0,100,0))</f>
        <v>112.38095238095238</v>
      </c>
      <c r="E129" s="70">
        <f>SUM(E126:E128)</f>
        <v>2979</v>
      </c>
      <c r="F129" s="70">
        <f>SUM(F126:F128)</f>
        <v>4111</v>
      </c>
      <c r="G129" s="73">
        <f>IFERROR(((E129/F129)-1)*100,IF(E129+F129&lt;&gt;0,100,0))</f>
        <v>-27.535879348090486</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12</v>
      </c>
      <c r="C132" s="53">
        <v>12</v>
      </c>
      <c r="D132" s="73">
        <f>IFERROR(((B132/C132)-1)*100,IF(B132+C132&lt;&gt;0,100,0))</f>
        <v>0</v>
      </c>
      <c r="E132" s="53">
        <v>396</v>
      </c>
      <c r="F132" s="53">
        <v>417</v>
      </c>
      <c r="G132" s="73">
        <f>IFERROR(((E132/F132)-1)*100,IF(E132+F132&lt;&gt;0,100,0))</f>
        <v>-5.0359712230215852</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12</v>
      </c>
      <c r="C134" s="70">
        <f>SUM(C132:C133)</f>
        <v>12</v>
      </c>
      <c r="D134" s="73">
        <f>IFERROR(((B134/C134)-1)*100,IF(B134+C134&lt;&gt;0,100,0))</f>
        <v>0</v>
      </c>
      <c r="E134" s="70">
        <f>SUM(E132:E133)</f>
        <v>396</v>
      </c>
      <c r="F134" s="70">
        <f>SUM(F132:F133)</f>
        <v>417</v>
      </c>
      <c r="G134" s="73">
        <f>IFERROR(((E134/F134)-1)*100,IF(E134+F134&lt;&gt;0,100,0))</f>
        <v>-5.0359712230215852</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32784</v>
      </c>
      <c r="C138" s="53">
        <v>51878</v>
      </c>
      <c r="D138" s="73">
        <f>IFERROR(((B138/C138)-1)*100,IF(B138+C138&lt;&gt;0,100,0))</f>
        <v>-36.805582327768995</v>
      </c>
      <c r="E138" s="53">
        <v>3751855</v>
      </c>
      <c r="F138" s="53">
        <v>3396000</v>
      </c>
      <c r="G138" s="73">
        <f>IFERROR(((E138/F138)-1)*100,IF(E138+F138&lt;&gt;0,100,0))</f>
        <v>10.47865135453474</v>
      </c>
    </row>
    <row r="139" spans="1:7" s="15" customFormat="1" ht="12" x14ac:dyDescent="0.2">
      <c r="A139" s="66" t="s">
        <v>74</v>
      </c>
      <c r="B139" s="54">
        <v>1</v>
      </c>
      <c r="C139" s="53">
        <v>0</v>
      </c>
      <c r="D139" s="73">
        <f>IFERROR(((B139/C139)-1)*100,IF(B139+C139&lt;&gt;0,100,0))</f>
        <v>100</v>
      </c>
      <c r="E139" s="53">
        <v>3901</v>
      </c>
      <c r="F139" s="53">
        <v>3257</v>
      </c>
      <c r="G139" s="73">
        <f>IFERROR(((E139/F139)-1)*100,IF(E139+F139&lt;&gt;0,100,0))</f>
        <v>19.772797052502298</v>
      </c>
    </row>
    <row r="140" spans="1:7" s="15" customFormat="1" ht="12" x14ac:dyDescent="0.2">
      <c r="A140" s="69" t="s">
        <v>34</v>
      </c>
      <c r="B140" s="70">
        <f>SUM(B137:B139)</f>
        <v>32785</v>
      </c>
      <c r="C140" s="70">
        <f>SUM(C137:C139)</f>
        <v>51878</v>
      </c>
      <c r="D140" s="73">
        <f>IFERROR(((B140/C140)-1)*100,IF(B140+C140&lt;&gt;0,100,0))</f>
        <v>-36.803654728401249</v>
      </c>
      <c r="E140" s="70">
        <f>SUM(E137:E139)</f>
        <v>3755756</v>
      </c>
      <c r="F140" s="70">
        <f>SUM(F137:F139)</f>
        <v>3399257</v>
      </c>
      <c r="G140" s="73">
        <f>IFERROR(((E140/F140)-1)*100,IF(E140+F140&lt;&gt;0,100,0))</f>
        <v>10.487556545445088</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738</v>
      </c>
      <c r="C143" s="53">
        <v>12420</v>
      </c>
      <c r="D143" s="73">
        <f>IFERROR(((B143/C143)-1)*100,)</f>
        <v>-94.057971014492765</v>
      </c>
      <c r="E143" s="53">
        <v>138849</v>
      </c>
      <c r="F143" s="53">
        <v>291140</v>
      </c>
      <c r="G143" s="73">
        <f>IFERROR(((E143/F143)-1)*100,)</f>
        <v>-52.308511369100771</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738</v>
      </c>
      <c r="C145" s="70">
        <f>SUM(C143:C144)</f>
        <v>12420</v>
      </c>
      <c r="D145" s="73">
        <f>IFERROR(((B145/C145)-1)*100,)</f>
        <v>-94.057971014492765</v>
      </c>
      <c r="E145" s="70">
        <f>SUM(E143:E144)</f>
        <v>138849</v>
      </c>
      <c r="F145" s="70">
        <f>SUM(F143:F144)</f>
        <v>291140</v>
      </c>
      <c r="G145" s="73">
        <f>IFERROR(((E145/F145)-1)*100,)</f>
        <v>-52.308511369100771</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3386007.1996900002</v>
      </c>
      <c r="C149" s="53">
        <v>4082371.6559700002</v>
      </c>
      <c r="D149" s="73">
        <f>IFERROR(((B149/C149)-1)*100,IF(B149+C149&lt;&gt;0,100,0))</f>
        <v>-17.057840759345044</v>
      </c>
      <c r="E149" s="53">
        <v>345600063.69819999</v>
      </c>
      <c r="F149" s="53">
        <v>296245421.97464001</v>
      </c>
      <c r="G149" s="73">
        <f>IFERROR(((E149/F149)-1)*100,IF(E149+F149&lt;&gt;0,100,0))</f>
        <v>16.660052126572602</v>
      </c>
    </row>
    <row r="150" spans="1:7" x14ac:dyDescent="0.2">
      <c r="A150" s="66" t="s">
        <v>74</v>
      </c>
      <c r="B150" s="54">
        <v>11030.64</v>
      </c>
      <c r="C150" s="53">
        <v>0</v>
      </c>
      <c r="D150" s="73">
        <f>IFERROR(((B150/C150)-1)*100,IF(B150+C150&lt;&gt;0,100,0))</f>
        <v>100</v>
      </c>
      <c r="E150" s="53">
        <v>29319143.5</v>
      </c>
      <c r="F150" s="53">
        <v>23258381.640000001</v>
      </c>
      <c r="G150" s="73">
        <f>IFERROR(((E150/F150)-1)*100,IF(E150+F150&lt;&gt;0,100,0))</f>
        <v>26.058398876629663</v>
      </c>
    </row>
    <row r="151" spans="1:7" s="15" customFormat="1" ht="12" x14ac:dyDescent="0.2">
      <c r="A151" s="69" t="s">
        <v>34</v>
      </c>
      <c r="B151" s="70">
        <f>SUM(B148:B150)</f>
        <v>3397037.8396900003</v>
      </c>
      <c r="C151" s="70">
        <f>SUM(C148:C150)</f>
        <v>4082371.6559700002</v>
      </c>
      <c r="D151" s="73">
        <f>IFERROR(((B151/C151)-1)*100,IF(B151+C151&lt;&gt;0,100,0))</f>
        <v>-16.787639000916975</v>
      </c>
      <c r="E151" s="70">
        <f>SUM(E148:E150)</f>
        <v>374919207.19819999</v>
      </c>
      <c r="F151" s="70">
        <f>SUM(F148:F150)</f>
        <v>319503803.61464</v>
      </c>
      <c r="G151" s="73">
        <f>IFERROR(((E151/F151)-1)*100,IF(E151+F151&lt;&gt;0,100,0))</f>
        <v>17.344207786145049</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625.90710000000001</v>
      </c>
      <c r="C154" s="53">
        <v>30155.68</v>
      </c>
      <c r="D154" s="73">
        <f>IFERROR(((B154/C154)-1)*100,IF(B154+C154&lt;&gt;0,100,0))</f>
        <v>-97.92441390809293</v>
      </c>
      <c r="E154" s="53">
        <v>167836.49022000001</v>
      </c>
      <c r="F154" s="53">
        <v>155611.51199999999</v>
      </c>
      <c r="G154" s="73">
        <f>IFERROR(((E154/F154)-1)*100,IF(E154+F154&lt;&gt;0,100,0))</f>
        <v>7.856088577816811</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625.90710000000001</v>
      </c>
      <c r="C156" s="70">
        <f>SUM(C154:C155)</f>
        <v>30155.68</v>
      </c>
      <c r="D156" s="73">
        <f>IFERROR(((B156/C156)-1)*100,IF(B156+C156&lt;&gt;0,100,0))</f>
        <v>-97.92441390809293</v>
      </c>
      <c r="E156" s="70">
        <f>SUM(E154:E155)</f>
        <v>167836.49022000001</v>
      </c>
      <c r="F156" s="70">
        <f>SUM(F154:F155)</f>
        <v>155611.51199999999</v>
      </c>
      <c r="G156" s="73">
        <f>IFERROR(((E156/F156)-1)*100,IF(E156+F156&lt;&gt;0,100,0))</f>
        <v>7.856088577816811</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1269476</v>
      </c>
      <c r="C160" s="53">
        <v>1405064</v>
      </c>
      <c r="D160" s="73">
        <f>IFERROR(((B160/C160)-1)*100,IF(B160+C160&lt;&gt;0,100,0))</f>
        <v>-9.6499518883125575</v>
      </c>
      <c r="E160" s="65"/>
      <c r="F160" s="65"/>
      <c r="G160" s="52"/>
    </row>
    <row r="161" spans="1:7" s="15" customFormat="1" ht="12" x14ac:dyDescent="0.2">
      <c r="A161" s="66" t="s">
        <v>74</v>
      </c>
      <c r="B161" s="54">
        <v>1622</v>
      </c>
      <c r="C161" s="53">
        <v>1417</v>
      </c>
      <c r="D161" s="73">
        <f>IFERROR(((B161/C161)-1)*100,IF(B161+C161&lt;&gt;0,100,0))</f>
        <v>14.467184191954829</v>
      </c>
      <c r="E161" s="65"/>
      <c r="F161" s="65"/>
      <c r="G161" s="52"/>
    </row>
    <row r="162" spans="1:7" s="25" customFormat="1" ht="12" x14ac:dyDescent="0.2">
      <c r="A162" s="69" t="s">
        <v>34</v>
      </c>
      <c r="B162" s="70">
        <f>SUM(B159:B161)</f>
        <v>1271098</v>
      </c>
      <c r="C162" s="70">
        <f>SUM(C159:C161)</f>
        <v>1406481</v>
      </c>
      <c r="D162" s="73">
        <f>IFERROR(((B162/C162)-1)*100,IF(B162+C162&lt;&gt;0,100,0))</f>
        <v>-9.6256543813958437</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198400</v>
      </c>
      <c r="C165" s="53">
        <v>130659</v>
      </c>
      <c r="D165" s="73">
        <f>IFERROR(((B165/C165)-1)*100,IF(B165+C165&lt;&gt;0,100,0))</f>
        <v>51.845644004622727</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198400</v>
      </c>
      <c r="C167" s="70">
        <f>SUM(C165:C166)</f>
        <v>130659</v>
      </c>
      <c r="D167" s="73">
        <f>IFERROR(((B167/C167)-1)*100,IF(B167+C167&lt;&gt;0,100,0))</f>
        <v>51.845644004622727</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17228</v>
      </c>
      <c r="C175" s="88">
        <v>24030</v>
      </c>
      <c r="D175" s="73">
        <f>IFERROR(((B175/C175)-1)*100,IF(B175+C175&lt;&gt;0,100,0))</f>
        <v>-28.306283811901789</v>
      </c>
      <c r="E175" s="88">
        <v>332450</v>
      </c>
      <c r="F175" s="88">
        <v>394954</v>
      </c>
      <c r="G175" s="73">
        <f>IFERROR(((E175/F175)-1)*100,IF(E175+F175&lt;&gt;0,100,0))</f>
        <v>-15.825640454331392</v>
      </c>
    </row>
    <row r="176" spans="1:7" x14ac:dyDescent="0.2">
      <c r="A176" s="66" t="s">
        <v>32</v>
      </c>
      <c r="B176" s="87">
        <v>93136</v>
      </c>
      <c r="C176" s="88">
        <v>114358</v>
      </c>
      <c r="D176" s="73">
        <f t="shared" ref="D176:D178" si="5">IFERROR(((B176/C176)-1)*100,IF(B176+C176&lt;&gt;0,100,0))</f>
        <v>-18.557512373423812</v>
      </c>
      <c r="E176" s="88">
        <v>1380810</v>
      </c>
      <c r="F176" s="88">
        <v>1717172</v>
      </c>
      <c r="G176" s="73">
        <f>IFERROR(((E176/F176)-1)*100,IF(E176+F176&lt;&gt;0,100,0))</f>
        <v>-19.588136773718645</v>
      </c>
    </row>
    <row r="177" spans="1:7" x14ac:dyDescent="0.2">
      <c r="A177" s="66" t="s">
        <v>91</v>
      </c>
      <c r="B177" s="87">
        <v>40889775.970289998</v>
      </c>
      <c r="C177" s="88">
        <v>51441192.421470001</v>
      </c>
      <c r="D177" s="73">
        <f t="shared" si="5"/>
        <v>-20.511609382476447</v>
      </c>
      <c r="E177" s="88">
        <v>620699500.39064097</v>
      </c>
      <c r="F177" s="88">
        <v>712429976.67376804</v>
      </c>
      <c r="G177" s="73">
        <f>IFERROR(((E177/F177)-1)*100,IF(E177+F177&lt;&gt;0,100,0))</f>
        <v>-12.875718216041854</v>
      </c>
    </row>
    <row r="178" spans="1:7" x14ac:dyDescent="0.2">
      <c r="A178" s="66" t="s">
        <v>92</v>
      </c>
      <c r="B178" s="87">
        <v>168682</v>
      </c>
      <c r="C178" s="88">
        <v>187474</v>
      </c>
      <c r="D178" s="73">
        <f t="shared" si="5"/>
        <v>-10.023789965541885</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376</v>
      </c>
      <c r="C181" s="88">
        <v>918</v>
      </c>
      <c r="D181" s="73">
        <f t="shared" ref="D181:D184" si="6">IFERROR(((B181/C181)-1)*100,IF(B181+C181&lt;&gt;0,100,0))</f>
        <v>-59.041394335511988</v>
      </c>
      <c r="E181" s="88">
        <v>13884</v>
      </c>
      <c r="F181" s="88">
        <v>14102</v>
      </c>
      <c r="G181" s="73">
        <f t="shared" ref="G181" si="7">IFERROR(((E181/F181)-1)*100,IF(E181+F181&lt;&gt;0,100,0))</f>
        <v>-1.5458800170188636</v>
      </c>
    </row>
    <row r="182" spans="1:7" x14ac:dyDescent="0.2">
      <c r="A182" s="66" t="s">
        <v>32</v>
      </c>
      <c r="B182" s="87">
        <v>8334</v>
      </c>
      <c r="C182" s="88">
        <v>7570</v>
      </c>
      <c r="D182" s="73">
        <f t="shared" si="6"/>
        <v>10.092470277410825</v>
      </c>
      <c r="E182" s="88">
        <v>147616</v>
      </c>
      <c r="F182" s="88">
        <v>144332</v>
      </c>
      <c r="G182" s="73">
        <f t="shared" ref="G182" si="8">IFERROR(((E182/F182)-1)*100,IF(E182+F182&lt;&gt;0,100,0))</f>
        <v>2.2753097026300573</v>
      </c>
    </row>
    <row r="183" spans="1:7" x14ac:dyDescent="0.2">
      <c r="A183" s="66" t="s">
        <v>91</v>
      </c>
      <c r="B183" s="87">
        <v>94448.461500000005</v>
      </c>
      <c r="C183" s="88">
        <v>191907.05458</v>
      </c>
      <c r="D183" s="73">
        <f t="shared" si="6"/>
        <v>-50.784268089202826</v>
      </c>
      <c r="E183" s="88">
        <v>3929772.9506000001</v>
      </c>
      <c r="F183" s="88">
        <v>3434977.3035400002</v>
      </c>
      <c r="G183" s="73">
        <f t="shared" ref="G183" si="9">IFERROR(((E183/F183)-1)*100,IF(E183+F183&lt;&gt;0,100,0))</f>
        <v>14.404626387198416</v>
      </c>
    </row>
    <row r="184" spans="1:7" x14ac:dyDescent="0.2">
      <c r="A184" s="66" t="s">
        <v>92</v>
      </c>
      <c r="B184" s="87">
        <v>76800</v>
      </c>
      <c r="C184" s="88">
        <v>70424</v>
      </c>
      <c r="D184" s="73">
        <f t="shared" si="6"/>
        <v>9.0537316823810166</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2025-03-24T10:37:51Z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