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00B928A-5B93-4DD0-AFAD-5E374E5AC404}"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<sst xmlns="http://schemas.openxmlformats.org/spreadsheetml/2006/main" count="265" uniqueCount="100">
  <si>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</si>
  <si>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</si>
  <si>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</si>
  <si>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</si>
  <si>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</si>
  <si>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</si>
  <si>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</si>
  <si>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</si>
  <si>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</si>
  <si>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</si>
  <si>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</si>
  <si>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</si>
  <si>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</si>
  <si>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</si>
  <si>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</si>
  <si>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</si>
  <si>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</si>
  <si>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</si>
  <si>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</si>
  <si>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</si>
  <si>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</si>
  <si>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</si>
  <si>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</si>
  <si>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</si>
  <si>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</si>
  <si>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</si>
  <si>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</si>
  <si>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</si>
  <si>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</si>
  <si>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</si>
  <si>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</si>
  <si>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</si>
  <si>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</si>
  <si>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</si>
  <si>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</si>
  <si>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</si>
  <si>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</si>
  <si>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</si>
  <si>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</si>
  <si>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</si>
  <si>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</si>
  <si>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</si>
  <si>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</si>
  <si>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</si>
  <si>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</si>
  <si>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</si>
  <si>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</si>
  <si>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</si>
  <si>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</si>
  <si>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</si>
  <si>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</si>
  <si>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</si>
  <si>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</si>
  <si>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</si>
  <si>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</si>
  <si>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</si>
  <si>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</si>
  <si>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</si>
  <si>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</si>
  <si>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</si>
  <si>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</si>
  <si>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</si>
  <si>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</si>
  <si>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</si>
  <si>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</si>
  <si>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</si>
  <si>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</si>
  <si>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</si>
  <si>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</si>
  <si>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</si>
  <si>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</si>
  <si>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</si>
  <si>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</si>
  <si>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</si>
  <si>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</si>
  <si>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</si>
  <si>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</si>
  <si>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</si>
  <si>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</si>
  <si>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</si>
  <si>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</si>
  <si>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</si>
  <si>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</si>
  <si>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</si>
  <si>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</si>
  <si>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</si>
  <si>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</si>
  <si>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</si>
  <si>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</si>
  <si>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</si>
  <si>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</si>
  <si>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</si>
  <si>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</si>
  <si>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</si>
  <si>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</si>
  <si>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</si>
  <si>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</si>
  <si>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 May 2025</t>
  </si>
  <si>
    <t>02.05.2025</t>
  </si>
  <si>
    <t>03.05.2024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</si>
</sst>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1107090</v>
      </c>
      <c r="C11" s="54">
        <v>1524919</v>
      </c>
      <c r="D11" s="73">
        <f>IFERROR(((B11/C11)-1)*100,IF(B11+C11&lt;&gt;0,100,0))</f>
        <v>-27.400078299240814</v>
      </c>
      <c r="E11" s="54">
        <v>31425807</v>
      </c>
      <c r="F11" s="54">
        <v>28670895</v>
      </c>
      <c r="G11" s="73">
        <f>IFERROR(((E11/F11)-1)*100,IF(E11+F11&lt;&gt;0,100,0))</f>
        <v>9.6087408502594673</v>
      </c>
    </row>
    <row r="12" spans="1:7" s="15" customFormat="1" ht="12" x14ac:dyDescent="0.2">
      <c r="A12" s="51" t="s">
        <v>9</v>
      </c>
      <c r="B12" s="54">
        <v>832647.99899999995</v>
      </c>
      <c r="C12" s="54">
        <v>1203126.801</v>
      </c>
      <c r="D12" s="73">
        <f>IFERROR(((B12/C12)-1)*100,IF(B12+C12&lt;&gt;0,100,0))</f>
        <v>-30.792997187999639</v>
      </c>
      <c r="E12" s="54">
        <v>27826290.116</v>
      </c>
      <c r="F12" s="54">
        <v>23598328.802999999</v>
      </c>
      <c r="G12" s="73">
        <f>IFERROR(((E12/F12)-1)*100,IF(E12+F12&lt;&gt;0,100,0))</f>
        <v>17.916359028197416</v>
      </c>
    </row>
    <row r="13" spans="1:7" s="15" customFormat="1" ht="12" x14ac:dyDescent="0.2">
      <c r="A13" s="51" t="s">
        <v>10</v>
      </c>
      <c r="B13" s="54">
        <v>60926976.163222499</v>
      </c>
      <c r="C13" s="54">
        <v>92221020.621417597</v>
      </c>
      <c r="D13" s="73">
        <f>IFERROR(((B13/C13)-1)*100,IF(B13+C13&lt;&gt;0,100,0))</f>
        <v>-33.933743356259605</v>
      </c>
      <c r="E13" s="54">
        <v>2183504127.6574998</v>
      </c>
      <c r="F13" s="54">
        <v>1636762407.5694499</v>
      </c>
      <c r="G13" s="73">
        <f>IFERROR(((E13/F13)-1)*100,IF(E13+F13&lt;&gt;0,100,0))</f>
        <v>33.403853702868666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227</v>
      </c>
      <c r="C16" s="54">
        <v>377</v>
      </c>
      <c r="D16" s="73">
        <f>IFERROR(((B16/C16)-1)*100,IF(B16+C16&lt;&gt;0,100,0))</f>
        <v>-39.787798408488065</v>
      </c>
      <c r="E16" s="54">
        <v>7522</v>
      </c>
      <c r="F16" s="54">
        <v>7590</v>
      </c>
      <c r="G16" s="73">
        <f>IFERROR(((E16/F16)-1)*100,IF(E16+F16&lt;&gt;0,100,0))</f>
        <v>-0.89591567852437271</v>
      </c>
    </row>
    <row r="17" spans="1:7" s="15" customFormat="1" ht="12" x14ac:dyDescent="0.2">
      <c r="A17" s="51" t="s">
        <v>9</v>
      </c>
      <c r="B17" s="54">
        <v>110673.768</v>
      </c>
      <c r="C17" s="54">
        <v>112848.33500000001</v>
      </c>
      <c r="D17" s="73">
        <f>IFERROR(((B17/C17)-1)*100,IF(B17+C17&lt;&gt;0,100,0))</f>
        <v>-1.926981908948866</v>
      </c>
      <c r="E17" s="54">
        <v>3237218.338</v>
      </c>
      <c r="F17" s="54">
        <v>3566138.1260000002</v>
      </c>
      <c r="G17" s="73">
        <f>IFERROR(((E17/F17)-1)*100,IF(E17+F17&lt;&gt;0,100,0))</f>
        <v>-9.2234169395153724</v>
      </c>
    </row>
    <row r="18" spans="1:7" s="15" customFormat="1" ht="12" x14ac:dyDescent="0.2">
      <c r="A18" s="51" t="s">
        <v>10</v>
      </c>
      <c r="B18" s="54">
        <v>4798381.3817575499</v>
      </c>
      <c r="C18" s="54">
        <v>10138926.7328276</v>
      </c>
      <c r="D18" s="73">
        <f>IFERROR(((B18/C18)-1)*100,IF(B18+C18&lt;&gt;0,100,0))</f>
        <v>-52.673675348481872</v>
      </c>
      <c r="E18" s="54">
        <v>239396141.13151401</v>
      </c>
      <c r="F18" s="54">
        <v>189542136.735773</v>
      </c>
      <c r="G18" s="73">
        <f>IFERROR(((E18/F18)-1)*100,IF(E18+F18&lt;&gt;0,100,0))</f>
        <v>26.302333219572649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12854594.09289</v>
      </c>
      <c r="C24" s="53">
        <v>15848440.210310001</v>
      </c>
      <c r="D24" s="52">
        <f>B24-C24</f>
        <v>-2993846.117420001</v>
      </c>
      <c r="E24" s="54">
        <v>274320727.29319</v>
      </c>
      <c r="F24" s="54">
        <v>241117639.04745001</v>
      </c>
      <c r="G24" s="52">
        <f>E24-F24</f>
        <v>33203088.245739996</v>
      </c>
    </row>
    <row r="25" spans="1:7" s="15" customFormat="1" ht="12" x14ac:dyDescent="0.2">
      <c r="A25" s="55" t="s">
        <v>15</v>
      </c>
      <c r="B25" s="53">
        <v>10940845.8673</v>
      </c>
      <c r="C25" s="53">
        <v>17423706.24078</v>
      </c>
      <c r="D25" s="52">
        <f>B25-C25</f>
        <v>-6482860.3734799996</v>
      </c>
      <c r="E25" s="54">
        <v>371638365.77122003</v>
      </c>
      <c r="F25" s="54">
        <v>285686430.39041001</v>
      </c>
      <c r="G25" s="52">
        <f>E25-F25</f>
        <v>85951935.380810022</v>
      </c>
    </row>
    <row r="26" spans="1:7" s="25" customFormat="1" ht="12" x14ac:dyDescent="0.2">
      <c r="A26" s="56" t="s">
        <v>16</v>
      </c>
      <c r="B26" s="57">
        <f>B24-B25</f>
        <v>1913748.2255899999</v>
      </c>
      <c r="C26" s="57">
        <f>C24-C25</f>
        <v>-1575266.0304699987</v>
      </c>
      <c r="D26" s="57"/>
      <c r="E26" s="57">
        <f>E24-E25</f>
        <v>-97317638.478030026</v>
      </c>
      <c r="F26" s="57">
        <f>F24-F25</f>
        <v>-44568791.34296</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92332.586375669998</v>
      </c>
      <c r="C33" s="104">
        <v>76428.327673039996</v>
      </c>
      <c r="D33" s="73">
        <f t="shared" ref="D33:D42" si="0">IFERROR(((B33/C33)-1)*100,IF(B33+C33&lt;&gt;0,100,0))</f>
        <v>20.809376819898961</v>
      </c>
      <c r="E33" s="51"/>
      <c r="F33" s="104">
        <v>92702.8</v>
      </c>
      <c r="G33" s="104">
        <v>90654.2</v>
      </c>
    </row>
    <row r="34" spans="1:7" s="15" customFormat="1" ht="12" x14ac:dyDescent="0.2">
      <c r="A34" s="51" t="s">
        <v>23</v>
      </c>
      <c r="B34" s="104">
        <v>91764.961512189999</v>
      </c>
      <c r="C34" s="104">
        <v>77623.9195703</v>
      </c>
      <c r="D34" s="73">
        <f t="shared" si="0"/>
        <v>18.217376834576338</v>
      </c>
      <c r="E34" s="51"/>
      <c r="F34" s="104">
        <v>92104.79</v>
      </c>
      <c r="G34" s="104">
        <v>89178.12</v>
      </c>
    </row>
    <row r="35" spans="1:7" s="15" customFormat="1" ht="12" x14ac:dyDescent="0.2">
      <c r="A35" s="51" t="s">
        <v>24</v>
      </c>
      <c r="B35" s="104">
        <v>90290.151129649996</v>
      </c>
      <c r="C35" s="104">
        <v>71507.703481660006</v>
      </c>
      <c r="D35" s="73">
        <f t="shared" si="0"/>
        <v>26.266327589176775</v>
      </c>
      <c r="E35" s="51"/>
      <c r="F35" s="104">
        <v>90341.66</v>
      </c>
      <c r="G35" s="104">
        <v>88134.23</v>
      </c>
    </row>
    <row r="36" spans="1:7" s="15" customFormat="1" ht="12" x14ac:dyDescent="0.2">
      <c r="A36" s="51" t="s">
        <v>25</v>
      </c>
      <c r="B36" s="104">
        <v>84737.187990349994</v>
      </c>
      <c r="C36" s="104">
        <v>70299.698548319997</v>
      </c>
      <c r="D36" s="73">
        <f t="shared" si="0"/>
        <v>20.537057398768923</v>
      </c>
      <c r="E36" s="51"/>
      <c r="F36" s="104">
        <v>85160.88</v>
      </c>
      <c r="G36" s="104">
        <v>83144.649999999994</v>
      </c>
    </row>
    <row r="37" spans="1:7" s="15" customFormat="1" ht="12" x14ac:dyDescent="0.2">
      <c r="A37" s="51" t="s">
        <v>79</v>
      </c>
      <c r="B37" s="104">
        <v>68542.396198050003</v>
      </c>
      <c r="C37" s="104">
        <v>60245.539514399999</v>
      </c>
      <c r="D37" s="73">
        <f t="shared" si="0"/>
        <v>13.771736049715134</v>
      </c>
      <c r="E37" s="51"/>
      <c r="F37" s="104">
        <v>70751.850000000006</v>
      </c>
      <c r="G37" s="104">
        <v>68337.119999999995</v>
      </c>
    </row>
    <row r="38" spans="1:7" s="15" customFormat="1" ht="12" x14ac:dyDescent="0.2">
      <c r="A38" s="51" t="s">
        <v>26</v>
      </c>
      <c r="B38" s="104">
        <v>131578.84866018</v>
      </c>
      <c r="C38" s="104">
        <v>107199.84882595</v>
      </c>
      <c r="D38" s="73">
        <f t="shared" si="0"/>
        <v>22.7416363933608</v>
      </c>
      <c r="E38" s="51"/>
      <c r="F38" s="104">
        <v>131847.84</v>
      </c>
      <c r="G38" s="104">
        <v>127256.08</v>
      </c>
    </row>
    <row r="39" spans="1:7" s="15" customFormat="1" ht="12" x14ac:dyDescent="0.2">
      <c r="A39" s="51" t="s">
        <v>27</v>
      </c>
      <c r="B39" s="104">
        <v>20910.25979824</v>
      </c>
      <c r="C39" s="104">
        <v>16554.210499429999</v>
      </c>
      <c r="D39" s="73">
        <f t="shared" si="0"/>
        <v>26.313845042383566</v>
      </c>
      <c r="E39" s="51"/>
      <c r="F39" s="104">
        <v>21112.85</v>
      </c>
      <c r="G39" s="104">
        <v>20398.439999999999</v>
      </c>
    </row>
    <row r="40" spans="1:7" s="15" customFormat="1" ht="12" x14ac:dyDescent="0.2">
      <c r="A40" s="51" t="s">
        <v>28</v>
      </c>
      <c r="B40" s="104">
        <v>129358.52146785001</v>
      </c>
      <c r="C40" s="104">
        <v>104038.76871186</v>
      </c>
      <c r="D40" s="73">
        <f t="shared" si="0"/>
        <v>24.336843918361041</v>
      </c>
      <c r="E40" s="51"/>
      <c r="F40" s="104">
        <v>129725.81</v>
      </c>
      <c r="G40" s="104">
        <v>125743.55</v>
      </c>
    </row>
    <row r="41" spans="1:7" s="15" customFormat="1" ht="12" x14ac:dyDescent="0.2">
      <c r="A41" s="51" t="s">
        <v>29</v>
      </c>
      <c r="B41" s="59"/>
      <c r="C41" s="59"/>
      <c r="D41" s="73">
        <f t="shared" si="0"/>
        <v>0</v>
      </c>
      <c r="E41" s="51"/>
      <c r="F41" s="59"/>
      <c r="G41" s="59"/>
    </row>
    <row r="42" spans="1:7" s="15" customFormat="1" ht="12" x14ac:dyDescent="0.2">
      <c r="A42" s="51" t="s">
        <v>78</v>
      </c>
      <c r="B42" s="104">
        <v>541.90898235999998</v>
      </c>
      <c r="C42" s="104">
        <v>683.60447500999999</v>
      </c>
      <c r="D42" s="73">
        <f t="shared" si="0"/>
        <v>-20.727701153203725</v>
      </c>
      <c r="E42" s="51"/>
      <c r="F42" s="104">
        <v>546.96</v>
      </c>
      <c r="G42" s="104">
        <v>528.79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20722.7715622834</v>
      </c>
      <c r="D48" s="59"/>
      <c r="E48" s="105">
        <v>18421.057622750599</v>
      </c>
      <c r="F48" s="59"/>
      <c r="G48" s="73">
        <f>IFERROR(((C48/E48)-1)*100,IF(C48+E48&lt;&gt;0,100,0))</f>
        <v>12.49501514337652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3283</v>
      </c>
      <c r="D54" s="62"/>
      <c r="E54" s="106">
        <v>607484</v>
      </c>
      <c r="F54" s="106">
        <v>77642884.810000002</v>
      </c>
      <c r="G54" s="106">
        <v>11142449.003730001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2904</v>
      </c>
      <c r="C68" s="53">
        <v>6324</v>
      </c>
      <c r="D68" s="73">
        <f>IFERROR(((B68/C68)-1)*100,IF(B68+C68&lt;&gt;0,100,0))</f>
        <v>-54.079696394686906</v>
      </c>
      <c r="E68" s="53">
        <v>100711</v>
      </c>
      <c r="F68" s="53">
        <v>103316</v>
      </c>
      <c r="G68" s="73">
        <f>IFERROR(((E68/F68)-1)*100,IF(E68+F68&lt;&gt;0,100,0))</f>
        <v>-2.5213906848890799</v>
      </c>
    </row>
    <row r="69" spans="1:7" s="15" customFormat="1" ht="12" x14ac:dyDescent="0.2">
      <c r="A69" s="66" t="s">
        <v>54</v>
      </c>
      <c r="B69" s="54">
        <v>145888206.07699999</v>
      </c>
      <c r="C69" s="53">
        <v>273228629.602</v>
      </c>
      <c r="D69" s="73">
        <f>IFERROR(((B69/C69)-1)*100,IF(B69+C69&lt;&gt;0,100,0))</f>
        <v>-46.605812762187895</v>
      </c>
      <c r="E69" s="53">
        <v>4596229178.6190004</v>
      </c>
      <c r="F69" s="53">
        <v>3993256001.823</v>
      </c>
      <c r="G69" s="73">
        <f>IFERROR(((E69/F69)-1)*100,IF(E69+F69&lt;&gt;0,100,0))</f>
        <v>15.099787655004615</v>
      </c>
    </row>
    <row r="70" spans="1:7" s="15" customFormat="1" ht="12" x14ac:dyDescent="0.2">
      <c r="A70" s="66" t="s">
        <v>55</v>
      </c>
      <c r="B70" s="54">
        <v>133237020.02721</v>
      </c>
      <c r="C70" s="53">
        <v>230419782.25059</v>
      </c>
      <c r="D70" s="73">
        <f>IFERROR(((B70/C70)-1)*100,IF(B70+C70&lt;&gt;0,100,0))</f>
        <v>-42.176397041157763</v>
      </c>
      <c r="E70" s="53">
        <v>4217941026.4044499</v>
      </c>
      <c r="F70" s="53">
        <v>3556818526.5031199</v>
      </c>
      <c r="G70" s="73">
        <f>IFERROR(((E70/F70)-1)*100,IF(E70+F70&lt;&gt;0,100,0))</f>
        <v>18.587467844509664</v>
      </c>
    </row>
    <row r="71" spans="1:7" s="15" customFormat="1" ht="12" x14ac:dyDescent="0.2">
      <c r="A71" s="66" t="s">
        <v>93</v>
      </c>
      <c r="B71" s="73">
        <f>IFERROR(B69/B68/1000,)</f>
        <v>50.236985563705232</v>
      </c>
      <c r="C71" s="73">
        <f>IFERROR(C69/C68/1000,)</f>
        <v>43.205033143896266</v>
      </c>
      <c r="D71" s="73">
        <f>IFERROR(((B71/C71)-1)*100,IF(B71+C71&lt;&gt;0,100,0))</f>
        <v>16.275771381516456</v>
      </c>
      <c r="E71" s="73">
        <f>IFERROR(E69/E68/1000,)</f>
        <v>45.637806978572357</v>
      </c>
      <c r="F71" s="73">
        <f>IFERROR(F69/F68/1000,)</f>
        <v>38.650896297020786</v>
      </c>
      <c r="G71" s="73">
        <f>IFERROR(((E71/F71)-1)*100,IF(E71+F71&lt;&gt;0,100,0))</f>
        <v>18.076969361484441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1305</v>
      </c>
      <c r="C74" s="53">
        <v>2292</v>
      </c>
      <c r="D74" s="73">
        <f>IFERROR(((B74/C74)-1)*100,IF(B74+C74&lt;&gt;0,100,0))</f>
        <v>-43.062827225130896</v>
      </c>
      <c r="E74" s="53">
        <v>42454</v>
      </c>
      <c r="F74" s="53">
        <v>45766</v>
      </c>
      <c r="G74" s="73">
        <f>IFERROR(((E74/F74)-1)*100,IF(E74+F74&lt;&gt;0,100,0))</f>
        <v>-7.2368133548922797</v>
      </c>
    </row>
    <row r="75" spans="1:7" s="15" customFormat="1" ht="12" x14ac:dyDescent="0.2">
      <c r="A75" s="66" t="s">
        <v>54</v>
      </c>
      <c r="B75" s="54">
        <v>358095859.505</v>
      </c>
      <c r="C75" s="53">
        <v>650566330.73599994</v>
      </c>
      <c r="D75" s="73">
        <f>IFERROR(((B75/C75)-1)*100,IF(B75+C75&lt;&gt;0,100,0))</f>
        <v>-44.956287685549555</v>
      </c>
      <c r="E75" s="53">
        <v>12032836208.285999</v>
      </c>
      <c r="F75" s="53">
        <v>11211334495.021999</v>
      </c>
      <c r="G75" s="73">
        <f>IFERROR(((E75/F75)-1)*100,IF(E75+F75&lt;&gt;0,100,0))</f>
        <v>7.3274213130360089</v>
      </c>
    </row>
    <row r="76" spans="1:7" s="15" customFormat="1" ht="12" x14ac:dyDescent="0.2">
      <c r="A76" s="66" t="s">
        <v>55</v>
      </c>
      <c r="B76" s="54">
        <v>331887575.43317002</v>
      </c>
      <c r="C76" s="53">
        <v>583778772.06235003</v>
      </c>
      <c r="D76" s="73">
        <f>IFERROR(((B76/C76)-1)*100,IF(B76+C76&lt;&gt;0,100,0))</f>
        <v>-43.148399476621769</v>
      </c>
      <c r="E76" s="53">
        <v>11192922210.68</v>
      </c>
      <c r="F76" s="53">
        <v>9819094284.7208805</v>
      </c>
      <c r="G76" s="73">
        <f>IFERROR(((E76/F76)-1)*100,IF(E76+F76&lt;&gt;0,100,0))</f>
        <v>13.991391528818298</v>
      </c>
    </row>
    <row r="77" spans="1:7" s="15" customFormat="1" ht="12" x14ac:dyDescent="0.2">
      <c r="A77" s="66" t="s">
        <v>93</v>
      </c>
      <c r="B77" s="73">
        <f>IFERROR(B75/B74/1000,)</f>
        <v>274.40295747509577</v>
      </c>
      <c r="C77" s="73">
        <f>IFERROR(C75/C74/1000,)</f>
        <v>283.84220363699825</v>
      </c>
      <c r="D77" s="73">
        <f>IFERROR(((B77/C77)-1)*100,IF(B77+C77&lt;&gt;0,100,0))</f>
        <v>-3.3255259580686536</v>
      </c>
      <c r="E77" s="73">
        <f>IFERROR(E75/E74/1000,)</f>
        <v>283.43233165982002</v>
      </c>
      <c r="F77" s="73">
        <f>IFERROR(F75/F74/1000,)</f>
        <v>244.97081883979374</v>
      </c>
      <c r="G77" s="73">
        <f>IFERROR(((E77/F77)-1)*100,IF(E77+F77&lt;&gt;0,100,0))</f>
        <v>15.700446690827841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142</v>
      </c>
      <c r="C80" s="53">
        <v>-28</v>
      </c>
      <c r="D80" s="73">
        <f>IFERROR(((B80/C80)-1)*100,IF(B80+C80&lt;&gt;0,100,0))</f>
        <v>-607.14285714285711</v>
      </c>
      <c r="E80" s="53">
        <v>5376</v>
      </c>
      <c r="F80" s="53">
        <v>3736</v>
      </c>
      <c r="G80" s="73">
        <f>IFERROR(((E80/F80)-1)*100,IF(E80+F80&lt;&gt;0,100,0))</f>
        <v>43.897216274089935</v>
      </c>
    </row>
    <row r="81" spans="1:7" s="15" customFormat="1" ht="12" x14ac:dyDescent="0.2">
      <c r="A81" s="66" t="s">
        <v>54</v>
      </c>
      <c r="B81" s="54">
        <v>11300873.453</v>
      </c>
      <c r="C81" s="53">
        <v>21719621.145</v>
      </c>
      <c r="D81" s="73">
        <f>IFERROR(((B81/C81)-1)*100,IF(B81+C81&lt;&gt;0,100,0))</f>
        <v>-47.969288333551177</v>
      </c>
      <c r="E81" s="53">
        <v>376052943.24800003</v>
      </c>
      <c r="F81" s="53">
        <v>378527705.92500001</v>
      </c>
      <c r="G81" s="73">
        <f>IFERROR(((E81/F81)-1)*100,IF(E81+F81&lt;&gt;0,100,0))</f>
        <v>-0.65378640407640631</v>
      </c>
    </row>
    <row r="82" spans="1:7" s="15" customFormat="1" ht="12" x14ac:dyDescent="0.2">
      <c r="A82" s="66" t="s">
        <v>55</v>
      </c>
      <c r="B82" s="54">
        <v>2930185.38910016</v>
      </c>
      <c r="C82" s="53">
        <v>-2726873.4795294199</v>
      </c>
      <c r="D82" s="73">
        <f>IFERROR(((B82/C82)-1)*100,IF(B82+C82&lt;&gt;0,100,0))</f>
        <v>-207.45586148741398</v>
      </c>
      <c r="E82" s="53">
        <v>87178543.531681597</v>
      </c>
      <c r="F82" s="53">
        <v>89027310.381261706</v>
      </c>
      <c r="G82" s="73">
        <f>IFERROR(((E82/F82)-1)*100,IF(E82+F82&lt;&gt;0,100,0))</f>
        <v>-2.0766288924855991</v>
      </c>
    </row>
    <row r="83" spans="1:7" x14ac:dyDescent="0.2">
      <c r="A83" s="66" t="s">
        <v>93</v>
      </c>
      <c r="B83" s="73">
        <f>IFERROR(B81/B80/1000,)</f>
        <v>79.583615866197192</v>
      </c>
      <c r="C83" s="73">
        <f>IFERROR(C81/C80/1000,)</f>
        <v>-775.7007551785714</v>
      </c>
      <c r="D83" s="73">
        <f>IFERROR(((B83/C83)-1)*100,IF(B83+C83&lt;&gt;0,100,0))</f>
        <v>-110.25957694831385</v>
      </c>
      <c r="E83" s="73">
        <f>IFERROR(E81/E80/1000,)</f>
        <v>69.950324264880948</v>
      </c>
      <c r="F83" s="73">
        <f>IFERROR(F81/F80/1000,)</f>
        <v>101.31897910198073</v>
      </c>
      <c r="G83" s="73">
        <f>IFERROR(((E83/F83)-1)*100,IF(E83+F83&lt;&gt;0,100,0))</f>
        <v>-30.960295015928107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4351</v>
      </c>
      <c r="C86" s="51">
        <f>C68+C74+C80</f>
        <v>8588</v>
      </c>
      <c r="D86" s="73">
        <f>IFERROR(((B86/C86)-1)*100,IF(B86+C86&lt;&gt;0,100,0))</f>
        <v>-49.336283185840713</v>
      </c>
      <c r="E86" s="51">
        <f>E68+E74+E80</f>
        <v>148541</v>
      </c>
      <c r="F86" s="51">
        <f>F68+F74+F80</f>
        <v>152818</v>
      </c>
      <c r="G86" s="73">
        <f>IFERROR(((E86/F86)-1)*100,IF(E86+F86&lt;&gt;0,100,0))</f>
        <v>-2.7987540734730199</v>
      </c>
    </row>
    <row r="87" spans="1:7" s="15" customFormat="1" ht="12" x14ac:dyDescent="0.2">
      <c r="A87" s="66" t="s">
        <v>54</v>
      </c>
      <c r="B87" s="51">
        <f t="shared" ref="B87:C87" si="1">B69+B75+B81</f>
        <v>515284939.03500003</v>
      </c>
      <c r="C87" s="51">
        <f t="shared" si="1"/>
        <v>945514581.48299992</v>
      </c>
      <c r="D87" s="73">
        <f>IFERROR(((B87/C87)-1)*100,IF(B87+C87&lt;&gt;0,100,0))</f>
        <v>-45.502168964248312</v>
      </c>
      <c r="E87" s="51">
        <f t="shared" ref="E87:F87" si="2">E69+E75+E81</f>
        <v>17005118330.152998</v>
      </c>
      <c r="F87" s="51">
        <f t="shared" si="2"/>
        <v>15583118202.769999</v>
      </c>
      <c r="G87" s="73">
        <f>IFERROR(((E87/F87)-1)*100,IF(E87+F87&lt;&gt;0,100,0))</f>
        <v>9.1252604830413873</v>
      </c>
    </row>
    <row r="88" spans="1:7" s="15" customFormat="1" ht="12" x14ac:dyDescent="0.2">
      <c r="A88" s="66" t="s">
        <v>55</v>
      </c>
      <c r="B88" s="51">
        <f t="shared" ref="B88:C88" si="3">B70+B76+B82</f>
        <v>468054780.84948015</v>
      </c>
      <c r="C88" s="51">
        <f t="shared" si="3"/>
        <v>811471680.83341062</v>
      </c>
      <c r="D88" s="73">
        <f>IFERROR(((B88/C88)-1)*100,IF(B88+C88&lt;&gt;0,100,0))</f>
        <v>-42.320256898087806</v>
      </c>
      <c r="E88" s="51">
        <f t="shared" ref="E88:F88" si="4">E70+E76+E82</f>
        <v>15498041780.616131</v>
      </c>
      <c r="F88" s="51">
        <f t="shared" si="4"/>
        <v>13464940121.605263</v>
      </c>
      <c r="G88" s="73">
        <f>IFERROR(((E88/F88)-1)*100,IF(E88+F88&lt;&gt;0,100,0))</f>
        <v>15.099225400554438</v>
      </c>
    </row>
    <row r="89" spans="1:7" x14ac:dyDescent="0.2">
      <c r="A89" s="66" t="s">
        <v>94</v>
      </c>
      <c r="B89" s="73">
        <f>IFERROR((B75/B87)*100,IF(B75+B87&lt;&gt;0,100,0))</f>
        <v>69.494726582854156</v>
      </c>
      <c r="C89" s="73">
        <f>IFERROR((C75/C87)*100,IF(C75+C87&lt;&gt;0,100,0))</f>
        <v>68.805531239466859</v>
      </c>
      <c r="D89" s="73">
        <f>IFERROR(((B89/C89)-1)*100,IF(B89+C89&lt;&gt;0,100,0))</f>
        <v>1.0016568885845345</v>
      </c>
      <c r="E89" s="73">
        <f>IFERROR((E75/E87)*100,IF(E75+E87&lt;&gt;0,100,0))</f>
        <v>70.760085138306337</v>
      </c>
      <c r="F89" s="73">
        <f>IFERROR((F75/F87)*100,IF(F75+F87&lt;&gt;0,100,0))</f>
        <v>71.945385699693361</v>
      </c>
      <c r="G89" s="73">
        <f>IFERROR(((E89/F89)-1)*100,IF(E89+F89&lt;&gt;0,100,0))</f>
        <v>-1.6475004614397104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84264644.655000001</v>
      </c>
      <c r="C97" s="107">
        <v>81116281.952999994</v>
      </c>
      <c r="D97" s="52">
        <f>B97-C97</f>
        <v>3148362.702000007</v>
      </c>
      <c r="E97" s="107">
        <v>1778099560.9159999</v>
      </c>
      <c r="F97" s="107">
        <v>1809341797.217</v>
      </c>
      <c r="G97" s="68">
        <f>E97-F97</f>
        <v>-31242236.301000118</v>
      </c>
    </row>
    <row r="98" spans="1:7" s="15" customFormat="1" ht="13.5" x14ac:dyDescent="0.2">
      <c r="A98" s="66" t="s">
        <v>88</v>
      </c>
      <c r="B98" s="53">
        <v>85290878.272</v>
      </c>
      <c r="C98" s="107">
        <v>86026627.341999993</v>
      </c>
      <c r="D98" s="52">
        <f>B98-C98</f>
        <v>-735749.06999999285</v>
      </c>
      <c r="E98" s="107">
        <v>1749174217.4289999</v>
      </c>
      <c r="F98" s="107">
        <v>1809519132.572</v>
      </c>
      <c r="G98" s="68">
        <f>E98-F98</f>
        <v>-60344915.143000126</v>
      </c>
    </row>
    <row r="99" spans="1:7" s="15" customFormat="1" ht="12" x14ac:dyDescent="0.2">
      <c r="A99" s="69" t="s">
        <v>16</v>
      </c>
      <c r="B99" s="52">
        <f>B97-B98</f>
        <v>-1026233.6169999987</v>
      </c>
      <c r="C99" s="52">
        <f>C97-C98</f>
        <v>-4910345.3889999986</v>
      </c>
      <c r="D99" s="70"/>
      <c r="E99" s="52">
        <f>E97-E98</f>
        <v>28925343.486999989</v>
      </c>
      <c r="F99" s="70">
        <f>F97-F98</f>
        <v>-177335.35500001907</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1117.0217566922599</v>
      </c>
      <c r="C111" s="108">
        <v>940.42319463696401</v>
      </c>
      <c r="D111" s="73">
        <f>IFERROR(((B111/C111)-1)*100,IF(B111+C111&lt;&gt;0,100,0))</f>
        <v>18.778626799338905</v>
      </c>
      <c r="E111" s="72"/>
      <c r="F111" s="109">
        <v>1119.0942396048099</v>
      </c>
      <c r="G111" s="109">
        <v>1117.0217566922599</v>
      </c>
    </row>
    <row r="112" spans="1:7" s="15" customFormat="1" ht="12" x14ac:dyDescent="0.2">
      <c r="A112" s="66" t="s">
        <v>50</v>
      </c>
      <c r="B112" s="109">
        <v>1100.8606082973499</v>
      </c>
      <c r="C112" s="108">
        <v>926.25018708523805</v>
      </c>
      <c r="D112" s="73">
        <f>IFERROR(((B112/C112)-1)*100,IF(B112+C112&lt;&gt;0,100,0))</f>
        <v>18.85132371865781</v>
      </c>
      <c r="E112" s="72"/>
      <c r="F112" s="109">
        <v>1102.79186135239</v>
      </c>
      <c r="G112" s="109">
        <v>1100.8606082973499</v>
      </c>
    </row>
    <row r="113" spans="1:7" s="15" customFormat="1" ht="12" x14ac:dyDescent="0.2">
      <c r="A113" s="66" t="s">
        <v>51</v>
      </c>
      <c r="B113" s="109">
        <v>1200.5154970004201</v>
      </c>
      <c r="C113" s="108">
        <v>1018.25145839061</v>
      </c>
      <c r="D113" s="73">
        <f>IFERROR(((B113/C113)-1)*100,IF(B113+C113&lt;&gt;0,100,0))</f>
        <v>17.899708083687528</v>
      </c>
      <c r="E113" s="72"/>
      <c r="F113" s="109">
        <v>1204.2521578267999</v>
      </c>
      <c r="G113" s="109">
        <v>1200.5154970004201</v>
      </c>
    </row>
    <row r="114" spans="1:7" s="25" customFormat="1" ht="12" x14ac:dyDescent="0.2">
      <c r="A114" s="69" t="s">
        <v>52</v>
      </c>
      <c r="B114" s="73"/>
      <c r="C114" s="72"/>
      <c r="D114" s="74"/>
      <c r="E114" s="72"/>
      <c r="F114" s="58"/>
      <c r="G114" s="58"/>
    </row>
    <row r="115" spans="1:7" s="15" customFormat="1" ht="12" x14ac:dyDescent="0.2">
      <c r="A115" s="66" t="s">
        <v>56</v>
      </c>
      <c r="B115" s="109">
        <v>802.86065840345498</v>
      </c>
      <c r="C115" s="108">
        <v>720.96689153577802</v>
      </c>
      <c r="D115" s="73">
        <f>IFERROR(((B115/C115)-1)*100,IF(B115+C115&lt;&gt;0,100,0))</f>
        <v>11.358880390919168</v>
      </c>
      <c r="E115" s="72"/>
      <c r="F115" s="109">
        <v>802.86065840345498</v>
      </c>
      <c r="G115" s="109">
        <v>802.57230482939099</v>
      </c>
    </row>
    <row r="116" spans="1:7" s="15" customFormat="1" ht="12" x14ac:dyDescent="0.2">
      <c r="A116" s="66" t="s">
        <v>57</v>
      </c>
      <c r="B116" s="109">
        <v>1106.9365561812599</v>
      </c>
      <c r="C116" s="108">
        <v>932.89094734810101</v>
      </c>
      <c r="D116" s="73">
        <f>IFERROR(((B116/C116)-1)*100,IF(B116+C116&lt;&gt;0,100,0))</f>
        <v>18.656586745526127</v>
      </c>
      <c r="E116" s="72"/>
      <c r="F116" s="109">
        <v>1107.1621222638701</v>
      </c>
      <c r="G116" s="109">
        <v>1106.29413015606</v>
      </c>
    </row>
    <row r="117" spans="1:7" s="15" customFormat="1" ht="12" x14ac:dyDescent="0.2">
      <c r="A117" s="66" t="s">
        <v>59</v>
      </c>
      <c r="B117" s="109">
        <v>1301.8408020029301</v>
      </c>
      <c r="C117" s="108">
        <v>1080.08245562459</v>
      </c>
      <c r="D117" s="73">
        <f>IFERROR(((B117/C117)-1)*100,IF(B117+C117&lt;&gt;0,100,0))</f>
        <v>20.531612676747145</v>
      </c>
      <c r="E117" s="72"/>
      <c r="F117" s="109">
        <v>1304.0855828010399</v>
      </c>
      <c r="G117" s="109">
        <v>1301.0592850370799</v>
      </c>
    </row>
    <row r="118" spans="1:7" s="15" customFormat="1" ht="12" x14ac:dyDescent="0.2">
      <c r="A118" s="66" t="s">
        <v>58</v>
      </c>
      <c r="B118" s="109">
        <v>1181.4231377408501</v>
      </c>
      <c r="C118" s="108">
        <v>984.89858210298405</v>
      </c>
      <c r="D118" s="73">
        <f>IFERROR(((B118/C118)-1)*100,IF(B118+C118&lt;&gt;0,100,0))</f>
        <v>19.953786025180499</v>
      </c>
      <c r="E118" s="72"/>
      <c r="F118" s="109">
        <v>1186.4140837094001</v>
      </c>
      <c r="G118" s="109">
        <v>1181.4231377408501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264</v>
      </c>
      <c r="C127" s="53">
        <v>206</v>
      </c>
      <c r="D127" s="73">
        <f>IFERROR(((B127/C127)-1)*100,IF(B127+C127&lt;&gt;0,100,0))</f>
        <v>28.155339805825253</v>
      </c>
      <c r="E127" s="53">
        <v>5013</v>
      </c>
      <c r="F127" s="53">
        <v>6688</v>
      </c>
      <c r="G127" s="73">
        <f>IFERROR(((E127/F127)-1)*100,IF(E127+F127&lt;&gt;0,100,0))</f>
        <v>-25.044856459330145</v>
      </c>
    </row>
    <row r="128" spans="1:7" s="15" customFormat="1" ht="12" x14ac:dyDescent="0.2">
      <c r="A128" s="66" t="s">
        <v>74</v>
      </c>
      <c r="B128" s="54">
        <v>16</v>
      </c>
      <c r="C128" s="53">
        <v>5</v>
      </c>
      <c r="D128" s="73">
        <f>IFERROR(((B128/C128)-1)*100,IF(B128+C128&lt;&gt;0,100,0))</f>
        <v>220.00000000000003</v>
      </c>
      <c r="E128" s="53">
        <v>158</v>
      </c>
      <c r="F128" s="53">
        <v>156</v>
      </c>
      <c r="G128" s="73">
        <f>IFERROR(((E128/F128)-1)*100,IF(E128+F128&lt;&gt;0,100,0))</f>
        <v>1.2820512820512775</v>
      </c>
    </row>
    <row r="129" spans="1:7" s="25" customFormat="1" ht="12" x14ac:dyDescent="0.2">
      <c r="A129" s="69" t="s">
        <v>34</v>
      </c>
      <c r="B129" s="70">
        <f>SUM(B126:B128)</f>
        <v>280</v>
      </c>
      <c r="C129" s="70">
        <f>SUM(C126:C128)</f>
        <v>211</v>
      </c>
      <c r="D129" s="73">
        <f>IFERROR(((B129/C129)-1)*100,IF(B129+C129&lt;&gt;0,100,0))</f>
        <v>32.701421800947863</v>
      </c>
      <c r="E129" s="70">
        <f>SUM(E126:E128)</f>
        <v>5171</v>
      </c>
      <c r="F129" s="70">
        <f>SUM(F126:F128)</f>
        <v>6844</v>
      </c>
      <c r="G129" s="73">
        <f>IFERROR(((E129/F129)-1)*100,IF(E129+F129&lt;&gt;0,100,0))</f>
        <v>-24.444769140853307</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23</v>
      </c>
      <c r="C132" s="53">
        <v>38</v>
      </c>
      <c r="D132" s="73">
        <f>IFERROR(((B132/C132)-1)*100,IF(B132+C132&lt;&gt;0,100,0))</f>
        <v>-39.473684210526315</v>
      </c>
      <c r="E132" s="53">
        <v>525</v>
      </c>
      <c r="F132" s="53">
        <v>616</v>
      </c>
      <c r="G132" s="73">
        <f>IFERROR(((E132/F132)-1)*100,IF(E132+F132&lt;&gt;0,100,0))</f>
        <v>-14.77272727272727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23</v>
      </c>
      <c r="C134" s="70">
        <f>SUM(C132:C133)</f>
        <v>38</v>
      </c>
      <c r="D134" s="73">
        <f>IFERROR(((B134/C134)-1)*100,IF(B134+C134&lt;&gt;0,100,0))</f>
        <v>-39.473684210526315</v>
      </c>
      <c r="E134" s="70">
        <f>SUM(E132:E133)</f>
        <v>525</v>
      </c>
      <c r="F134" s="70">
        <f>SUM(F132:F133)</f>
        <v>616</v>
      </c>
      <c r="G134" s="73">
        <f>IFERROR(((E134/F134)-1)*100,IF(E134+F134&lt;&gt;0,100,0))</f>
        <v>-14.77272727272727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263490</v>
      </c>
      <c r="C138" s="53">
        <v>694127</v>
      </c>
      <c r="D138" s="73">
        <f>IFERROR(((B138/C138)-1)*100,IF(B138+C138&lt;&gt;0,100,0))</f>
        <v>-62.040087764919093</v>
      </c>
      <c r="E138" s="53">
        <v>6711679</v>
      </c>
      <c r="F138" s="53">
        <v>7033839</v>
      </c>
      <c r="G138" s="73">
        <f>IFERROR(((E138/F138)-1)*100,IF(E138+F138&lt;&gt;0,100,0))</f>
        <v>-4.5801446407857771</v>
      </c>
    </row>
    <row r="139" spans="1:7" s="15" customFormat="1" ht="12" x14ac:dyDescent="0.2">
      <c r="A139" s="66" t="s">
        <v>74</v>
      </c>
      <c r="B139" s="54">
        <v>199</v>
      </c>
      <c r="C139" s="53">
        <v>60</v>
      </c>
      <c r="D139" s="73">
        <f>IFERROR(((B139/C139)-1)*100,IF(B139+C139&lt;&gt;0,100,0))</f>
        <v>231.66666666666669</v>
      </c>
      <c r="E139" s="53">
        <v>7327</v>
      </c>
      <c r="F139" s="53">
        <v>6337</v>
      </c>
      <c r="G139" s="73">
        <f>IFERROR(((E139/F139)-1)*100,IF(E139+F139&lt;&gt;0,100,0))</f>
        <v>15.622534322234504</v>
      </c>
    </row>
    <row r="140" spans="1:7" s="15" customFormat="1" ht="12" x14ac:dyDescent="0.2">
      <c r="A140" s="69" t="s">
        <v>34</v>
      </c>
      <c r="B140" s="70">
        <f>SUM(B137:B139)</f>
        <v>263689</v>
      </c>
      <c r="C140" s="70">
        <f>SUM(C137:C139)</f>
        <v>694187</v>
      </c>
      <c r="D140" s="73">
        <f>IFERROR(((B140/C140)-1)*100,IF(B140+C140&lt;&gt;0,100,0))</f>
        <v>-62.014702090358931</v>
      </c>
      <c r="E140" s="70">
        <f>SUM(E137:E139)</f>
        <v>6719006</v>
      </c>
      <c r="F140" s="70">
        <f>SUM(F137:F139)</f>
        <v>7040176</v>
      </c>
      <c r="G140" s="73">
        <f>IFERROR(((E140/F140)-1)*100,IF(E140+F140&lt;&gt;0,100,0))</f>
        <v>-4.5619598146409928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1160</v>
      </c>
      <c r="C143" s="53">
        <v>57951</v>
      </c>
      <c r="D143" s="73">
        <f>IFERROR(((B143/C143)-1)*100,)</f>
        <v>-97.998308916153292</v>
      </c>
      <c r="E143" s="53">
        <v>205573</v>
      </c>
      <c r="F143" s="53">
        <v>474531</v>
      </c>
      <c r="G143" s="73">
        <f>IFERROR(((E143/F143)-1)*100,)</f>
        <v>-56.678699600236861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1160</v>
      </c>
      <c r="C145" s="70">
        <f>SUM(C143:C144)</f>
        <v>57951</v>
      </c>
      <c r="D145" s="73">
        <f>IFERROR(((B145/C145)-1)*100,)</f>
        <v>-97.998308916153292</v>
      </c>
      <c r="E145" s="70">
        <f>SUM(E143:E144)</f>
        <v>205573</v>
      </c>
      <c r="F145" s="70">
        <f>SUM(F143:F144)</f>
        <v>474531</v>
      </c>
      <c r="G145" s="73">
        <f>IFERROR(((E145/F145)-1)*100,)</f>
        <v>-56.678699600236861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24340387.468630001</v>
      </c>
      <c r="C149" s="53">
        <v>58205640.126359999</v>
      </c>
      <c r="D149" s="73">
        <f>IFERROR(((B149/C149)-1)*100,IF(B149+C149&lt;&gt;0,100,0))</f>
        <v>-58.182080953342528</v>
      </c>
      <c r="E149" s="53">
        <v>612963472.12679005</v>
      </c>
      <c r="F149" s="53">
        <v>599678005.84323001</v>
      </c>
      <c r="G149" s="73">
        <f>IFERROR(((E149/F149)-1)*100,IF(E149+F149&lt;&gt;0,100,0))</f>
        <v>2.2154333082265998</v>
      </c>
    </row>
    <row r="150" spans="1:7" x14ac:dyDescent="0.2">
      <c r="A150" s="66" t="s">
        <v>74</v>
      </c>
      <c r="B150" s="54">
        <v>2021027.49</v>
      </c>
      <c r="C150" s="53">
        <v>446627.85</v>
      </c>
      <c r="D150" s="73">
        <f>IFERROR(((B150/C150)-1)*100,IF(B150+C150&lt;&gt;0,100,0))</f>
        <v>352.50816535511615</v>
      </c>
      <c r="E150" s="53">
        <v>53438030.340000004</v>
      </c>
      <c r="F150" s="53">
        <v>44914338.829999998</v>
      </c>
      <c r="G150" s="73">
        <f>IFERROR(((E150/F150)-1)*100,IF(E150+F150&lt;&gt;0,100,0))</f>
        <v>18.977662216652092</v>
      </c>
    </row>
    <row r="151" spans="1:7" s="15" customFormat="1" ht="12" x14ac:dyDescent="0.2">
      <c r="A151" s="69" t="s">
        <v>34</v>
      </c>
      <c r="B151" s="70">
        <f>SUM(B148:B150)</f>
        <v>26361414.958629999</v>
      </c>
      <c r="C151" s="70">
        <f>SUM(C148:C150)</f>
        <v>58652267.976360001</v>
      </c>
      <c r="D151" s="73">
        <f>IFERROR(((B151/C151)-1)*100,IF(B151+C151&lt;&gt;0,100,0))</f>
        <v>-55.05473894162958</v>
      </c>
      <c r="E151" s="70">
        <f>SUM(E148:E150)</f>
        <v>666401502.46679008</v>
      </c>
      <c r="F151" s="70">
        <f>SUM(F148:F150)</f>
        <v>644592344.67323005</v>
      </c>
      <c r="G151" s="73">
        <f>IFERROR(((E151/F151)-1)*100,IF(E151+F151&lt;&gt;0,100,0))</f>
        <v>3.3834031653937835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2042.5450000000001</v>
      </c>
      <c r="C154" s="53">
        <v>96124.472999999998</v>
      </c>
      <c r="D154" s="73">
        <f>IFERROR(((B154/C154)-1)*100,IF(B154+C154&lt;&gt;0,100,0))</f>
        <v>-97.875104085095998</v>
      </c>
      <c r="E154" s="53">
        <v>277002.00722000003</v>
      </c>
      <c r="F154" s="53">
        <v>545141.06499999994</v>
      </c>
      <c r="G154" s="73">
        <f>IFERROR(((E154/F154)-1)*100,IF(E154+F154&lt;&gt;0,100,0))</f>
        <v>-49.187095780428855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2042.5450000000001</v>
      </c>
      <c r="C156" s="70">
        <f>SUM(C154:C155)</f>
        <v>96124.472999999998</v>
      </c>
      <c r="D156" s="73">
        <f>IFERROR(((B156/C156)-1)*100,IF(B156+C156&lt;&gt;0,100,0))</f>
        <v>-97.875104085095998</v>
      </c>
      <c r="E156" s="70">
        <f>SUM(E154:E155)</f>
        <v>277002.00722000003</v>
      </c>
      <c r="F156" s="70">
        <f>SUM(F154:F155)</f>
        <v>545141.06499999994</v>
      </c>
      <c r="G156" s="73">
        <f>IFERROR(((E156/F156)-1)*100,IF(E156+F156&lt;&gt;0,100,0))</f>
        <v>-49.187095780428855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1854483</v>
      </c>
      <c r="C160" s="53">
        <v>1436307</v>
      </c>
      <c r="D160" s="73">
        <f>IFERROR(((B160/C160)-1)*100,IF(B160+C160&lt;&gt;0,100,0))</f>
        <v>29.114666989717385</v>
      </c>
      <c r="E160" s="65"/>
      <c r="F160" s="65"/>
      <c r="G160" s="52"/>
    </row>
    <row r="161" spans="1:7" s="15" customFormat="1" ht="12" x14ac:dyDescent="0.2">
      <c r="A161" s="66" t="s">
        <v>74</v>
      </c>
      <c r="B161" s="54">
        <v>1562</v>
      </c>
      <c r="C161" s="53">
        <v>1436</v>
      </c>
      <c r="D161" s="73">
        <f>IFERROR(((B161/C161)-1)*100,IF(B161+C161&lt;&gt;0,100,0))</f>
        <v>8.7743732590529255</v>
      </c>
      <c r="E161" s="65"/>
      <c r="F161" s="65"/>
      <c r="G161" s="52"/>
    </row>
    <row r="162" spans="1:7" s="25" customFormat="1" ht="12" x14ac:dyDescent="0.2">
      <c r="A162" s="69" t="s">
        <v>34</v>
      </c>
      <c r="B162" s="70">
        <f>SUM(B159:B161)</f>
        <v>1856045</v>
      </c>
      <c r="C162" s="70">
        <f>SUM(C159:C161)</f>
        <v>1437743</v>
      </c>
      <c r="D162" s="73">
        <f>IFERROR(((B162/C162)-1)*100,IF(B162+C162&lt;&gt;0,100,0))</f>
        <v>29.094351354866621</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250060</v>
      </c>
      <c r="C165" s="53">
        <v>160123</v>
      </c>
      <c r="D165" s="73">
        <f>IFERROR(((B165/C165)-1)*100,IF(B165+C165&lt;&gt;0,100,0))</f>
        <v>56.16744627567558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250060</v>
      </c>
      <c r="C167" s="70">
        <f>SUM(C165:C166)</f>
        <v>160123</v>
      </c>
      <c r="D167" s="73">
        <f>IFERROR(((B167/C167)-1)*100,IF(B167+C167&lt;&gt;0,100,0))</f>
        <v>56.16744627567558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10606</v>
      </c>
      <c r="C175" s="88">
        <v>28094</v>
      </c>
      <c r="D175" s="73">
        <f>IFERROR(((B175/C175)-1)*100,IF(B175+C175&lt;&gt;0,100,0))</f>
        <v>-62.248166868370468</v>
      </c>
      <c r="E175" s="88">
        <v>454866</v>
      </c>
      <c r="F175" s="88">
        <v>558520</v>
      </c>
      <c r="G175" s="73">
        <f>IFERROR(((E175/F175)-1)*100,IF(E175+F175&lt;&gt;0,100,0))</f>
        <v>-18.558690825753775</v>
      </c>
    </row>
    <row r="176" spans="1:7" x14ac:dyDescent="0.2">
      <c r="A176" s="66" t="s">
        <v>32</v>
      </c>
      <c r="B176" s="87">
        <v>54948</v>
      </c>
      <c r="C176" s="88">
        <v>147498</v>
      </c>
      <c r="D176" s="73">
        <f t="shared" ref="D176:D178" si="5">IFERROR(((B176/C176)-1)*100,IF(B176+C176&lt;&gt;0,100,0))</f>
        <v>-62.746613513403574</v>
      </c>
      <c r="E176" s="88">
        <v>1898710</v>
      </c>
      <c r="F176" s="88">
        <v>2468810</v>
      </c>
      <c r="G176" s="73">
        <f>IFERROR(((E176/F176)-1)*100,IF(E176+F176&lt;&gt;0,100,0))</f>
        <v>-23.092097002199441</v>
      </c>
    </row>
    <row r="177" spans="1:7" x14ac:dyDescent="0.2">
      <c r="A177" s="66" t="s">
        <v>91</v>
      </c>
      <c r="B177" s="87">
        <v>24855848.659790002</v>
      </c>
      <c r="C177" s="88">
        <v>64801569.067359999</v>
      </c>
      <c r="D177" s="73">
        <f t="shared" si="5"/>
        <v>-61.643137631508857</v>
      </c>
      <c r="E177" s="88">
        <v>848233242.83713603</v>
      </c>
      <c r="F177" s="88">
        <v>1042019587.1355799</v>
      </c>
      <c r="G177" s="73">
        <f>IFERROR(((E177/F177)-1)*100,IF(E177+F177&lt;&gt;0,100,0))</f>
        <v>-18.597188257386364</v>
      </c>
    </row>
    <row r="178" spans="1:7" x14ac:dyDescent="0.2">
      <c r="A178" s="66" t="s">
        <v>92</v>
      </c>
      <c r="B178" s="87">
        <v>168522</v>
      </c>
      <c r="C178" s="88">
        <v>206672</v>
      </c>
      <c r="D178" s="73">
        <f t="shared" si="5"/>
        <v>-18.45920105287605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168</v>
      </c>
      <c r="C181" s="88">
        <v>1012</v>
      </c>
      <c r="D181" s="73">
        <f t="shared" ref="D181:D184" si="6">IFERROR(((B181/C181)-1)*100,IF(B181+C181&lt;&gt;0,100,0))</f>
        <v>-83.399209486166001</v>
      </c>
      <c r="E181" s="88">
        <v>17388</v>
      </c>
      <c r="F181" s="88">
        <v>18728</v>
      </c>
      <c r="G181" s="73">
        <f t="shared" ref="G181" si="7">IFERROR(((E181/F181)-1)*100,IF(E181+F181&lt;&gt;0,100,0))</f>
        <v>-7.1550619393421666</v>
      </c>
    </row>
    <row r="182" spans="1:7" x14ac:dyDescent="0.2">
      <c r="A182" s="66" t="s">
        <v>32</v>
      </c>
      <c r="B182" s="87">
        <v>1294</v>
      </c>
      <c r="C182" s="88">
        <v>6714</v>
      </c>
      <c r="D182" s="73">
        <f t="shared" si="6"/>
        <v>-80.726839439976175</v>
      </c>
      <c r="E182" s="88">
        <v>185070</v>
      </c>
      <c r="F182" s="88">
        <v>196918</v>
      </c>
      <c r="G182" s="73">
        <f t="shared" ref="G182" si="8">IFERROR(((E182/F182)-1)*100,IF(E182+F182&lt;&gt;0,100,0))</f>
        <v>-6.0167176185010991</v>
      </c>
    </row>
    <row r="183" spans="1:7" x14ac:dyDescent="0.2">
      <c r="A183" s="66" t="s">
        <v>91</v>
      </c>
      <c r="B183" s="87">
        <v>18091.441019999998</v>
      </c>
      <c r="C183" s="88">
        <v>189360.34536000001</v>
      </c>
      <c r="D183" s="73">
        <f t="shared" si="6"/>
        <v>-90.446024490710712</v>
      </c>
      <c r="E183" s="88">
        <v>4453304.2905999999</v>
      </c>
      <c r="F183" s="88">
        <v>4562432.6700400002</v>
      </c>
      <c r="G183" s="73">
        <f t="shared" ref="G183" si="9">IFERROR(((E183/F183)-1)*100,IF(E183+F183&lt;&gt;0,100,0))</f>
        <v>-2.3918901895607303</v>
      </c>
    </row>
    <row r="184" spans="1:7" x14ac:dyDescent="0.2">
      <c r="A184" s="66" t="s">
        <v>92</v>
      </c>
      <c r="B184" s="87">
        <v>74238</v>
      </c>
      <c r="C184" s="88">
        <v>87906</v>
      </c>
      <c r="D184" s="73">
        <f t="shared" si="6"/>
        <v>-15.548426728550957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2025-05-05T10:42:06Z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