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E719185-908A-41D4-9019-675C98C5E5A1}"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<sst xmlns="http://schemas.openxmlformats.org/spreadsheetml/2006/main" count="265" uniqueCount="100">
  <si>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</si>
  <si>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</si>
  <si>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</si>
  <si>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</si>
  <si>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</si>
  <si>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</si>
  <si>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</si>
  <si>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</si>
  <si>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</si>
  <si>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</si>
  <si>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</si>
  <si>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</si>
  <si>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</si>
  <si>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</si>
  <si>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</si>
  <si>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</si>
  <si>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</si>
  <si>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</si>
  <si>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</si>
  <si>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</si>
  <si>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</si>
  <si>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</si>
  <si>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</si>
  <si>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</si>
  <si>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</si>
  <si>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</si>
  <si>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</si>
  <si>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</si>
  <si>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</si>
  <si>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</si>
  <si>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</si>
  <si>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</si>
  <si>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</si>
  <si>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</si>
  <si>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</si>
  <si>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</si>
  <si>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</si>
  <si>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</si>
  <si>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</si>
  <si>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</si>
  <si>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</si>
  <si>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</si>
  <si>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</si>
  <si>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</si>
  <si>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</si>
  <si>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</si>
  <si>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</si>
  <si>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</si>
  <si>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</si>
  <si>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</si>
  <si>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</si>
  <si>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</si>
  <si>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</si>
  <si>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</si>
  <si>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</si>
  <si>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</si>
  <si>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</si>
  <si>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</si>
  <si>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</si>
  <si>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</si>
  <si>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</si>
  <si>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</si>
  <si>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</si>
  <si>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</si>
  <si>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</si>
  <si>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</si>
  <si>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</si>
  <si>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</si>
  <si>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</si>
  <si>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</si>
  <si>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</si>
  <si>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</si>
  <si>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</si>
  <si>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</si>
  <si>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</si>
  <si>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</si>
  <si>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</si>
  <si>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</si>
  <si>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</si>
  <si>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</si>
  <si>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</si>
  <si>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</si>
  <si>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</si>
  <si>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</si>
  <si>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</si>
  <si>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</si>
  <si>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</si>
  <si>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</si>
  <si>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</si>
  <si>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</si>
  <si>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</si>
  <si>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</si>
  <si>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</si>
  <si>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</si>
  <si>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</si>
  <si>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</si>
  <si>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</si>
  <si>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11 July 2025</t>
  </si>
  <si>
    <t>11.07.2025</t>
  </si>
  <si>
    <t>12.07.2024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</si>
</sst>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1899641</v>
      </c>
      <c r="C11" s="54">
        <v>1516402</v>
      </c>
      <c r="D11" s="73">
        <f>IFERROR(((B11/C11)-1)*100,IF(B11+C11&lt;&gt;0,100,0))</f>
        <v>25.272915757167304</v>
      </c>
      <c r="E11" s="54">
        <v>51193344</v>
      </c>
      <c r="F11" s="54">
        <v>47435589</v>
      </c>
      <c r="G11" s="73">
        <f>IFERROR(((E11/F11)-1)*100,IF(E11+F11&lt;&gt;0,100,0))</f>
        <v>7.9218052926464111</v>
      </c>
    </row>
    <row r="12" spans="1:7" s="15" customFormat="1" ht="12" x14ac:dyDescent="0.2">
      <c r="A12" s="51" t="s">
        <v>9</v>
      </c>
      <c r="B12" s="54">
        <v>1209318.8559999999</v>
      </c>
      <c r="C12" s="54">
        <v>1327649.294</v>
      </c>
      <c r="D12" s="73">
        <f>IFERROR(((B12/C12)-1)*100,IF(B12+C12&lt;&gt;0,100,0))</f>
        <v>-8.9127782867634338</v>
      </c>
      <c r="E12" s="54">
        <v>42818060.133000001</v>
      </c>
      <c r="F12" s="54">
        <v>40134915.377999999</v>
      </c>
      <c r="G12" s="73">
        <f>IFERROR(((E12/F12)-1)*100,IF(E12+F12&lt;&gt;0,100,0))</f>
        <v>6.6853130989053211</v>
      </c>
    </row>
    <row r="13" spans="1:7" s="15" customFormat="1" ht="12" x14ac:dyDescent="0.2">
      <c r="A13" s="51" t="s">
        <v>10</v>
      </c>
      <c r="B13" s="54">
        <v>97665975.109158605</v>
      </c>
      <c r="C13" s="54">
        <v>79334217.805087805</v>
      </c>
      <c r="D13" s="73">
        <f>IFERROR(((B13/C13)-1)*100,IF(B13+C13&lt;&gt;0,100,0))</f>
        <v>23.106999490571845</v>
      </c>
      <c r="E13" s="54">
        <v>3462347675.36902</v>
      </c>
      <c r="F13" s="54">
        <v>2750871073.8362098</v>
      </c>
      <c r="G13" s="73">
        <f>IFERROR(((E13/F13)-1)*100,IF(E13+F13&lt;&gt;0,100,0))</f>
        <v>25.863683990854035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428</v>
      </c>
      <c r="C16" s="54">
        <v>535</v>
      </c>
      <c r="D16" s="73">
        <f>IFERROR(((B16/C16)-1)*100,IF(B16+C16&lt;&gt;0,100,0))</f>
        <v>-19.999999999999996</v>
      </c>
      <c r="E16" s="54">
        <v>12197</v>
      </c>
      <c r="F16" s="54">
        <v>12027</v>
      </c>
      <c r="G16" s="73">
        <f>IFERROR(((E16/F16)-1)*100,IF(E16+F16&lt;&gt;0,100,0))</f>
        <v>1.413486322441182</v>
      </c>
    </row>
    <row r="17" spans="1:7" s="15" customFormat="1" ht="12" x14ac:dyDescent="0.2">
      <c r="A17" s="51" t="s">
        <v>9</v>
      </c>
      <c r="B17" s="54">
        <v>130660.91</v>
      </c>
      <c r="C17" s="54">
        <v>188693.829</v>
      </c>
      <c r="D17" s="73">
        <f>IFERROR(((B17/C17)-1)*100,IF(B17+C17&lt;&gt;0,100,0))</f>
        <v>-30.755069896853914</v>
      </c>
      <c r="E17" s="54">
        <v>5090399.9179999996</v>
      </c>
      <c r="F17" s="54">
        <v>6492095.2949999999</v>
      </c>
      <c r="G17" s="73">
        <f>IFERROR(((E17/F17)-1)*100,IF(E17+F17&lt;&gt;0,100,0))</f>
        <v>-21.590801017347061</v>
      </c>
    </row>
    <row r="18" spans="1:7" s="15" customFormat="1" ht="12" x14ac:dyDescent="0.2">
      <c r="A18" s="51" t="s">
        <v>10</v>
      </c>
      <c r="B18" s="54">
        <v>10143726.849643599</v>
      </c>
      <c r="C18" s="54">
        <v>8246921.2783928001</v>
      </c>
      <c r="D18" s="73">
        <f>IFERROR(((B18/C18)-1)*100,IF(B18+C18&lt;&gt;0,100,0))</f>
        <v>23.00016584638065</v>
      </c>
      <c r="E18" s="54">
        <v>393088435.60971701</v>
      </c>
      <c r="F18" s="54">
        <v>306215593.73422098</v>
      </c>
      <c r="G18" s="73">
        <f>IFERROR(((E18/F18)-1)*100,IF(E18+F18&lt;&gt;0,100,0))</f>
        <v>28.369829510020672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15793757.87568</v>
      </c>
      <c r="C24" s="53">
        <v>12216585.979040001</v>
      </c>
      <c r="D24" s="52">
        <f>B24-C24</f>
        <v>3577171.896639999</v>
      </c>
      <c r="E24" s="54">
        <v>474621727.76137</v>
      </c>
      <c r="F24" s="54">
        <v>399103173.26435</v>
      </c>
      <c r="G24" s="52">
        <f>E24-F24</f>
        <v>75518554.497020006</v>
      </c>
    </row>
    <row r="25" spans="1:7" s="15" customFormat="1" ht="12" x14ac:dyDescent="0.2">
      <c r="A25" s="55" t="s">
        <v>15</v>
      </c>
      <c r="B25" s="53">
        <v>20075225.746649999</v>
      </c>
      <c r="C25" s="53">
        <v>11066682.59705</v>
      </c>
      <c r="D25" s="52">
        <f>B25-C25</f>
        <v>9008543.1495999992</v>
      </c>
      <c r="E25" s="54">
        <v>616574259.91817999</v>
      </c>
      <c r="F25" s="54">
        <v>478706258.66368997</v>
      </c>
      <c r="G25" s="52">
        <f>E25-F25</f>
        <v>137868001.25449002</v>
      </c>
    </row>
    <row r="26" spans="1:7" s="25" customFormat="1" ht="12" x14ac:dyDescent="0.2">
      <c r="A26" s="56" t="s">
        <v>16</v>
      </c>
      <c r="B26" s="57">
        <f>B24-B25</f>
        <v>-4281467.8709699996</v>
      </c>
      <c r="C26" s="57">
        <f>C24-C25</f>
        <v>1149903.3819900006</v>
      </c>
      <c r="D26" s="57"/>
      <c r="E26" s="57">
        <f>E24-E25</f>
        <v>-141952532.15680999</v>
      </c>
      <c r="F26" s="57">
        <f>F24-F25</f>
        <v>-79603085.399339974</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97221.575176939994</v>
      </c>
      <c r="C33" s="104">
        <v>81686.488555429998</v>
      </c>
      <c r="D33" s="73">
        <f t="shared" ref="D33:D42" si="0">IFERROR(((B33/C33)-1)*100,IF(B33+C33&lt;&gt;0,100,0))</f>
        <v>19.017939069529668</v>
      </c>
      <c r="E33" s="51"/>
      <c r="F33" s="104">
        <v>98140.32</v>
      </c>
      <c r="G33" s="104">
        <v>96461.9</v>
      </c>
    </row>
    <row r="34" spans="1:7" s="15" customFormat="1" ht="12" x14ac:dyDescent="0.2">
      <c r="A34" s="51" t="s">
        <v>23</v>
      </c>
      <c r="B34" s="104">
        <v>98636.600541759995</v>
      </c>
      <c r="C34" s="104">
        <v>85183.235249189995</v>
      </c>
      <c r="D34" s="73">
        <f t="shared" si="0"/>
        <v>15.793442516258427</v>
      </c>
      <c r="E34" s="51"/>
      <c r="F34" s="104">
        <v>99539.09</v>
      </c>
      <c r="G34" s="104">
        <v>98023.37</v>
      </c>
    </row>
    <row r="35" spans="1:7" s="15" customFormat="1" ht="12" x14ac:dyDescent="0.2">
      <c r="A35" s="51" t="s">
        <v>24</v>
      </c>
      <c r="B35" s="104">
        <v>93841.353747760004</v>
      </c>
      <c r="C35" s="104">
        <v>80209.704029949993</v>
      </c>
      <c r="D35" s="73">
        <f t="shared" si="0"/>
        <v>16.995013113026825</v>
      </c>
      <c r="E35" s="51"/>
      <c r="F35" s="104">
        <v>94115.47</v>
      </c>
      <c r="G35" s="104">
        <v>93083.74</v>
      </c>
    </row>
    <row r="36" spans="1:7" s="15" customFormat="1" ht="12" x14ac:dyDescent="0.2">
      <c r="A36" s="51" t="s">
        <v>25</v>
      </c>
      <c r="B36" s="104">
        <v>89403.067800830002</v>
      </c>
      <c r="C36" s="104">
        <v>74702.993731109993</v>
      </c>
      <c r="D36" s="73">
        <f t="shared" si="0"/>
        <v>19.678025384942742</v>
      </c>
      <c r="E36" s="51"/>
      <c r="F36" s="104">
        <v>90419.24</v>
      </c>
      <c r="G36" s="104">
        <v>88668.64</v>
      </c>
    </row>
    <row r="37" spans="1:7" s="15" customFormat="1" ht="12" x14ac:dyDescent="0.2">
      <c r="A37" s="51" t="s">
        <v>79</v>
      </c>
      <c r="B37" s="104">
        <v>79959.929102730006</v>
      </c>
      <c r="C37" s="104">
        <v>61886.823053760003</v>
      </c>
      <c r="D37" s="73">
        <f t="shared" si="0"/>
        <v>29.203480090212764</v>
      </c>
      <c r="E37" s="51"/>
      <c r="F37" s="104">
        <v>81348.710000000006</v>
      </c>
      <c r="G37" s="104">
        <v>75934.5</v>
      </c>
    </row>
    <row r="38" spans="1:7" s="15" customFormat="1" ht="12" x14ac:dyDescent="0.2">
      <c r="A38" s="51" t="s">
        <v>26</v>
      </c>
      <c r="B38" s="104">
        <v>137104.28357756999</v>
      </c>
      <c r="C38" s="104">
        <v>110071.90831490001</v>
      </c>
      <c r="D38" s="73">
        <f t="shared" si="0"/>
        <v>24.558832200250613</v>
      </c>
      <c r="E38" s="51"/>
      <c r="F38" s="104">
        <v>138643.57</v>
      </c>
      <c r="G38" s="104">
        <v>135824.98000000001</v>
      </c>
    </row>
    <row r="39" spans="1:7" s="15" customFormat="1" ht="12" x14ac:dyDescent="0.2">
      <c r="A39" s="51" t="s">
        <v>27</v>
      </c>
      <c r="B39" s="104">
        <v>20749.08095272</v>
      </c>
      <c r="C39" s="104">
        <v>19228.877491899999</v>
      </c>
      <c r="D39" s="73">
        <f t="shared" si="0"/>
        <v>7.9058356966514198</v>
      </c>
      <c r="E39" s="51"/>
      <c r="F39" s="104">
        <v>21500.83</v>
      </c>
      <c r="G39" s="104">
        <v>20703.77</v>
      </c>
    </row>
    <row r="40" spans="1:7" s="15" customFormat="1" ht="12" x14ac:dyDescent="0.2">
      <c r="A40" s="51" t="s">
        <v>28</v>
      </c>
      <c r="B40" s="104">
        <v>132328.89093694999</v>
      </c>
      <c r="C40" s="104">
        <v>112007.20421767001</v>
      </c>
      <c r="D40" s="73">
        <f t="shared" si="0"/>
        <v>18.143196110660597</v>
      </c>
      <c r="E40" s="51"/>
      <c r="F40" s="104">
        <v>135063.97</v>
      </c>
      <c r="G40" s="104">
        <v>132206.85</v>
      </c>
    </row>
    <row r="41" spans="1:7" s="15" customFormat="1" ht="12" x14ac:dyDescent="0.2">
      <c r="A41" s="51" t="s">
        <v>29</v>
      </c>
      <c r="B41" s="59"/>
      <c r="C41" s="59"/>
      <c r="D41" s="73">
        <f t="shared" si="0"/>
        <v>0</v>
      </c>
      <c r="E41" s="51"/>
      <c r="F41" s="59"/>
      <c r="G41" s="59"/>
    </row>
    <row r="42" spans="1:7" s="15" customFormat="1" ht="12" x14ac:dyDescent="0.2">
      <c r="A42" s="51" t="s">
        <v>78</v>
      </c>
      <c r="B42" s="104">
        <v>591.44990777999999</v>
      </c>
      <c r="C42" s="104">
        <v>648.65824312999996</v>
      </c>
      <c r="D42" s="73">
        <f t="shared" si="0"/>
        <v>-8.8194879130726882</v>
      </c>
      <c r="E42" s="51"/>
      <c r="F42" s="104">
        <v>596.46</v>
      </c>
      <c r="G42" s="104">
        <v>583.77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21954.894192562901</v>
      </c>
      <c r="D48" s="59"/>
      <c r="E48" s="105">
        <v>19257.343210137999</v>
      </c>
      <c r="F48" s="59"/>
      <c r="G48" s="73">
        <f>IFERROR(((C48/E48)-1)*100,IF(C48+E48&lt;&gt;0,100,0))</f>
        <v>14.007908323536444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3744</v>
      </c>
      <c r="D54" s="62"/>
      <c r="E54" s="106">
        <v>442521</v>
      </c>
      <c r="F54" s="106">
        <v>57753443.555</v>
      </c>
      <c r="G54" s="106">
        <v>11195989.40815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5547</v>
      </c>
      <c r="C68" s="53">
        <v>6409</v>
      </c>
      <c r="D68" s="73">
        <f>IFERROR(((B68/C68)-1)*100,IF(B68+C68&lt;&gt;0,100,0))</f>
        <v>-13.449836167888908</v>
      </c>
      <c r="E68" s="53">
        <v>162219</v>
      </c>
      <c r="F68" s="53">
        <v>167771</v>
      </c>
      <c r="G68" s="73">
        <f>IFERROR(((E68/F68)-1)*100,IF(E68+F68&lt;&gt;0,100,0))</f>
        <v>-3.309272758700843</v>
      </c>
    </row>
    <row r="69" spans="1:7" s="15" customFormat="1" ht="12" x14ac:dyDescent="0.2">
      <c r="A69" s="66" t="s">
        <v>54</v>
      </c>
      <c r="B69" s="54">
        <v>267678953.13299999</v>
      </c>
      <c r="C69" s="53">
        <v>198930223.64899999</v>
      </c>
      <c r="D69" s="73">
        <f>IFERROR(((B69/C69)-1)*100,IF(B69+C69&lt;&gt;0,100,0))</f>
        <v>34.559217912157415</v>
      </c>
      <c r="E69" s="53">
        <v>7389509973.8450003</v>
      </c>
      <c r="F69" s="53">
        <v>6571829549.6190004</v>
      </c>
      <c r="G69" s="73">
        <f>IFERROR(((E69/F69)-1)*100,IF(E69+F69&lt;&gt;0,100,0))</f>
        <v>12.442203773733063</v>
      </c>
    </row>
    <row r="70" spans="1:7" s="15" customFormat="1" ht="12" x14ac:dyDescent="0.2">
      <c r="A70" s="66" t="s">
        <v>55</v>
      </c>
      <c r="B70" s="54">
        <v>258904858.43395999</v>
      </c>
      <c r="C70" s="53">
        <v>182073540.17778</v>
      </c>
      <c r="D70" s="73">
        <f>IFERROR(((B70/C70)-1)*100,IF(B70+C70&lt;&gt;0,100,0))</f>
        <v>42.19795923183591</v>
      </c>
      <c r="E70" s="53">
        <v>6849358436.8684301</v>
      </c>
      <c r="F70" s="53">
        <v>5859348512.67449</v>
      </c>
      <c r="G70" s="73">
        <f>IFERROR(((E70/F70)-1)*100,IF(E70+F70&lt;&gt;0,100,0))</f>
        <v>16.89624575244888</v>
      </c>
    </row>
    <row r="71" spans="1:7" s="15" customFormat="1" ht="12" x14ac:dyDescent="0.2">
      <c r="A71" s="66" t="s">
        <v>93</v>
      </c>
      <c r="B71" s="73">
        <f>IFERROR(B69/B68/1000,)</f>
        <v>48.25652661492699</v>
      </c>
      <c r="C71" s="73">
        <f>IFERROR(C69/C68/1000,)</f>
        <v>31.039198572164143</v>
      </c>
      <c r="D71" s="73">
        <f>IFERROR(((B71/C71)-1)*100,IF(B71+C71&lt;&gt;0,100,0))</f>
        <v>55.469628195243729</v>
      </c>
      <c r="E71" s="73">
        <f>IFERROR(E69/E68/1000,)</f>
        <v>45.552678624852824</v>
      </c>
      <c r="F71" s="73">
        <f>IFERROR(F69/F68/1000,)</f>
        <v>39.17142741963152</v>
      </c>
      <c r="G71" s="73">
        <f>IFERROR(((E71/F71)-1)*100,IF(E71+F71&lt;&gt;0,100,0))</f>
        <v>16.290576130557888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2246</v>
      </c>
      <c r="C74" s="53">
        <v>2698</v>
      </c>
      <c r="D74" s="73">
        <f>IFERROR(((B74/C74)-1)*100,IF(B74+C74&lt;&gt;0,100,0))</f>
        <v>-16.753150481838397</v>
      </c>
      <c r="E74" s="53">
        <v>69408</v>
      </c>
      <c r="F74" s="53">
        <v>71180</v>
      </c>
      <c r="G74" s="73">
        <f>IFERROR(((E74/F74)-1)*100,IF(E74+F74&lt;&gt;0,100,0))</f>
        <v>-2.4894633323967352</v>
      </c>
    </row>
    <row r="75" spans="1:7" s="15" customFormat="1" ht="12" x14ac:dyDescent="0.2">
      <c r="A75" s="66" t="s">
        <v>54</v>
      </c>
      <c r="B75" s="54">
        <v>695096928.78799999</v>
      </c>
      <c r="C75" s="53">
        <v>665405165.97399998</v>
      </c>
      <c r="D75" s="73">
        <f>IFERROR(((B75/C75)-1)*100,IF(B75+C75&lt;&gt;0,100,0))</f>
        <v>4.4622080398997399</v>
      </c>
      <c r="E75" s="53">
        <v>19803212688.198002</v>
      </c>
      <c r="F75" s="53">
        <v>17376878202.272999</v>
      </c>
      <c r="G75" s="73">
        <f>IFERROR(((E75/F75)-1)*100,IF(E75+F75&lt;&gt;0,100,0))</f>
        <v>13.963005654304595</v>
      </c>
    </row>
    <row r="76" spans="1:7" s="15" customFormat="1" ht="12" x14ac:dyDescent="0.2">
      <c r="A76" s="66" t="s">
        <v>55</v>
      </c>
      <c r="B76" s="54">
        <v>671722410.80263996</v>
      </c>
      <c r="C76" s="53">
        <v>630124303.96083999</v>
      </c>
      <c r="D76" s="73">
        <f>IFERROR(((B76/C76)-1)*100,IF(B76+C76&lt;&gt;0,100,0))</f>
        <v>6.6015715598211733</v>
      </c>
      <c r="E76" s="53">
        <v>18534610909.0737</v>
      </c>
      <c r="F76" s="53">
        <v>15367908235.0313</v>
      </c>
      <c r="G76" s="73">
        <f>IFERROR(((E76/F76)-1)*100,IF(E76+F76&lt;&gt;0,100,0))</f>
        <v>20.605944710314382</v>
      </c>
    </row>
    <row r="77" spans="1:7" s="15" customFormat="1" ht="12" x14ac:dyDescent="0.2">
      <c r="A77" s="66" t="s">
        <v>93</v>
      </c>
      <c r="B77" s="73">
        <f>IFERROR(B75/B74/1000,)</f>
        <v>309.48215885485308</v>
      </c>
      <c r="C77" s="73">
        <f>IFERROR(C75/C74/1000,)</f>
        <v>246.62904595033356</v>
      </c>
      <c r="D77" s="73">
        <f>IFERROR(((B77/C77)-1)*100,IF(B77+C77&lt;&gt;0,100,0))</f>
        <v>25.484878580431669</v>
      </c>
      <c r="E77" s="73">
        <f>IFERROR(E75/E74/1000,)</f>
        <v>285.31599654503805</v>
      </c>
      <c r="F77" s="73">
        <f>IFERROR(F75/F74/1000,)</f>
        <v>244.12585279956446</v>
      </c>
      <c r="G77" s="73">
        <f>IFERROR(((E77/F77)-1)*100,IF(E77+F77&lt;&gt;0,100,0))</f>
        <v>16.872503781601566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299</v>
      </c>
      <c r="C80" s="53">
        <v>170</v>
      </c>
      <c r="D80" s="73">
        <f>IFERROR(((B80/C80)-1)*100,IF(B80+C80&lt;&gt;0,100,0))</f>
        <v>75.882352941176464</v>
      </c>
      <c r="E80" s="53">
        <v>8892</v>
      </c>
      <c r="F80" s="53">
        <v>5739</v>
      </c>
      <c r="G80" s="73">
        <f>IFERROR(((E80/F80)-1)*100,IF(E80+F80&lt;&gt;0,100,0))</f>
        <v>54.939884997386315</v>
      </c>
    </row>
    <row r="81" spans="1:7" s="15" customFormat="1" ht="12" x14ac:dyDescent="0.2">
      <c r="A81" s="66" t="s">
        <v>54</v>
      </c>
      <c r="B81" s="54">
        <v>12395080.473999999</v>
      </c>
      <c r="C81" s="53">
        <v>15149883.728</v>
      </c>
      <c r="D81" s="73">
        <f>IFERROR(((B81/C81)-1)*100,IF(B81+C81&lt;&gt;0,100,0))</f>
        <v>-18.183659382867578</v>
      </c>
      <c r="E81" s="53">
        <v>557905818.05400002</v>
      </c>
      <c r="F81" s="53">
        <v>629284547.18799996</v>
      </c>
      <c r="G81" s="73">
        <f>IFERROR(((E81/F81)-1)*100,IF(E81+F81&lt;&gt;0,100,0))</f>
        <v>-11.342838379388242</v>
      </c>
    </row>
    <row r="82" spans="1:7" s="15" customFormat="1" ht="12" x14ac:dyDescent="0.2">
      <c r="A82" s="66" t="s">
        <v>55</v>
      </c>
      <c r="B82" s="54">
        <v>2316165.1720197801</v>
      </c>
      <c r="C82" s="53">
        <v>2378979.46273987</v>
      </c>
      <c r="D82" s="73">
        <f>IFERROR(((B82/C82)-1)*100,IF(B82+C82&lt;&gt;0,100,0))</f>
        <v>-2.6403881035503618</v>
      </c>
      <c r="E82" s="53">
        <v>124965500.25968701</v>
      </c>
      <c r="F82" s="53">
        <v>133910027.65123799</v>
      </c>
      <c r="G82" s="73">
        <f>IFERROR(((E82/F82)-1)*100,IF(E82+F82&lt;&gt;0,100,0))</f>
        <v>-6.679505298024857</v>
      </c>
    </row>
    <row r="83" spans="1:7" x14ac:dyDescent="0.2">
      <c r="A83" s="66" t="s">
        <v>93</v>
      </c>
      <c r="B83" s="73">
        <f>IFERROR(B81/B80/1000,)</f>
        <v>41.455118642140462</v>
      </c>
      <c r="C83" s="73">
        <f>IFERROR(C81/C80/1000,)</f>
        <v>89.116963105882363</v>
      </c>
      <c r="D83" s="73">
        <f>IFERROR(((B83/C83)-1)*100,IF(B83+C83&lt;&gt;0,100,0))</f>
        <v>-53.48234814410533</v>
      </c>
      <c r="E83" s="73">
        <f>IFERROR(E81/E80/1000,)</f>
        <v>62.742444675438598</v>
      </c>
      <c r="F83" s="73">
        <f>IFERROR(F81/F80/1000,)</f>
        <v>109.65055709844921</v>
      </c>
      <c r="G83" s="73">
        <f>IFERROR(((E83/F83)-1)*100,IF(E83+F83&lt;&gt;0,100,0))</f>
        <v>-42.779638940543087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8092</v>
      </c>
      <c r="C86" s="51">
        <f>C68+C74+C80</f>
        <v>9277</v>
      </c>
      <c r="D86" s="73">
        <f>IFERROR(((B86/C86)-1)*100,IF(B86+C86&lt;&gt;0,100,0))</f>
        <v>-12.773525924328988</v>
      </c>
      <c r="E86" s="51">
        <f>E68+E74+E80</f>
        <v>240519</v>
      </c>
      <c r="F86" s="51">
        <f>F68+F74+F80</f>
        <v>244690</v>
      </c>
      <c r="G86" s="73">
        <f>IFERROR(((E86/F86)-1)*100,IF(E86+F86&lt;&gt;0,100,0))</f>
        <v>-1.7046058277820908</v>
      </c>
    </row>
    <row r="87" spans="1:7" s="15" customFormat="1" ht="12" x14ac:dyDescent="0.2">
      <c r="A87" s="66" t="s">
        <v>54</v>
      </c>
      <c r="B87" s="51">
        <f t="shared" ref="B87:C87" si="1">B69+B75+B81</f>
        <v>975170962.39499998</v>
      </c>
      <c r="C87" s="51">
        <f t="shared" si="1"/>
        <v>879485273.35099995</v>
      </c>
      <c r="D87" s="73">
        <f>IFERROR(((B87/C87)-1)*100,IF(B87+C87&lt;&gt;0,100,0))</f>
        <v>10.879737494571117</v>
      </c>
      <c r="E87" s="51">
        <f t="shared" ref="E87:F87" si="2">E69+E75+E81</f>
        <v>27750628480.097004</v>
      </c>
      <c r="F87" s="51">
        <f t="shared" si="2"/>
        <v>24577992299.079998</v>
      </c>
      <c r="G87" s="73">
        <f>IFERROR(((E87/F87)-1)*100,IF(E87+F87&lt;&gt;0,100,0))</f>
        <v>12.908443221929744</v>
      </c>
    </row>
    <row r="88" spans="1:7" s="15" customFormat="1" ht="12" x14ac:dyDescent="0.2">
      <c r="A88" s="66" t="s">
        <v>55</v>
      </c>
      <c r="B88" s="51">
        <f t="shared" ref="B88:C88" si="3">B70+B76+B82</f>
        <v>932943434.40861976</v>
      </c>
      <c r="C88" s="51">
        <f t="shared" si="3"/>
        <v>814576823.60135984</v>
      </c>
      <c r="D88" s="73">
        <f>IFERROR(((B88/C88)-1)*100,IF(B88+C88&lt;&gt;0,100,0))</f>
        <v>14.531055558878325</v>
      </c>
      <c r="E88" s="51">
        <f t="shared" ref="E88:F88" si="4">E70+E76+E82</f>
        <v>25508934846.201817</v>
      </c>
      <c r="F88" s="51">
        <f t="shared" si="4"/>
        <v>21361166775.357025</v>
      </c>
      <c r="G88" s="73">
        <f>IFERROR(((E88/F88)-1)*100,IF(E88+F88&lt;&gt;0,100,0))</f>
        <v>19.417329186483379</v>
      </c>
    </row>
    <row r="89" spans="1:7" x14ac:dyDescent="0.2">
      <c r="A89" s="66" t="s">
        <v>94</v>
      </c>
      <c r="B89" s="73">
        <f>IFERROR((B75/B87)*100,IF(B75+B87&lt;&gt;0,100,0))</f>
        <v>71.279494118739564</v>
      </c>
      <c r="C89" s="73">
        <f>IFERROR((C75/C87)*100,IF(C75+C87&lt;&gt;0,100,0))</f>
        <v>75.658477308970106</v>
      </c>
      <c r="D89" s="73">
        <f>IFERROR(((B89/C89)-1)*100,IF(B89+C89&lt;&gt;0,100,0))</f>
        <v>-5.7878288672766676</v>
      </c>
      <c r="E89" s="73">
        <f>IFERROR((E75/E87)*100,IF(E75+E87&lt;&gt;0,100,0))</f>
        <v>71.361312420008943</v>
      </c>
      <c r="F89" s="73">
        <f>IFERROR((F75/F87)*100,IF(F75+F87&lt;&gt;0,100,0))</f>
        <v>70.70096690901579</v>
      </c>
      <c r="G89" s="73">
        <f>IFERROR(((E89/F89)-1)*100,IF(E89+F89&lt;&gt;0,100,0))</f>
        <v>0.93399785018914994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100216276.98999999</v>
      </c>
      <c r="C97" s="107">
        <v>69044679.416999996</v>
      </c>
      <c r="D97" s="52">
        <f>B97-C97</f>
        <v>31171597.572999999</v>
      </c>
      <c r="E97" s="107">
        <v>2868748687.4190001</v>
      </c>
      <c r="F97" s="107">
        <v>2767376694.3140001</v>
      </c>
      <c r="G97" s="68">
        <f>E97-F97</f>
        <v>101371993.10500002</v>
      </c>
    </row>
    <row r="98" spans="1:7" s="15" customFormat="1" ht="13.5" x14ac:dyDescent="0.2">
      <c r="A98" s="66" t="s">
        <v>88</v>
      </c>
      <c r="B98" s="53">
        <v>90753277.669</v>
      </c>
      <c r="C98" s="107">
        <v>69088662.525999993</v>
      </c>
      <c r="D98" s="52">
        <f>B98-C98</f>
        <v>21664615.143000007</v>
      </c>
      <c r="E98" s="107">
        <v>2799299934.7729998</v>
      </c>
      <c r="F98" s="107">
        <v>2714918396.7280002</v>
      </c>
      <c r="G98" s="68">
        <f>E98-F98</f>
        <v>84381538.044999599</v>
      </c>
    </row>
    <row r="99" spans="1:7" s="15" customFormat="1" ht="12" x14ac:dyDescent="0.2">
      <c r="A99" s="69" t="s">
        <v>16</v>
      </c>
      <c r="B99" s="52">
        <f>B97-B98</f>
        <v>9462999.3209999949</v>
      </c>
      <c r="C99" s="52">
        <f>C97-C98</f>
        <v>-43983.108999997377</v>
      </c>
      <c r="D99" s="70"/>
      <c r="E99" s="52">
        <f>E97-E98</f>
        <v>69448752.646000385</v>
      </c>
      <c r="F99" s="70">
        <f>F97-F98</f>
        <v>52458297.585999966</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1178.9880325650099</v>
      </c>
      <c r="C111" s="108">
        <v>1025.59676640304</v>
      </c>
      <c r="D111" s="73">
        <f>IFERROR(((B111/C111)-1)*100,IF(B111+C111&lt;&gt;0,100,0))</f>
        <v>14.956293856106996</v>
      </c>
      <c r="E111" s="72"/>
      <c r="F111" s="109">
        <v>1185.20257452749</v>
      </c>
      <c r="G111" s="109">
        <v>1178.9880325650099</v>
      </c>
    </row>
    <row r="112" spans="1:7" s="15" customFormat="1" ht="12" x14ac:dyDescent="0.2">
      <c r="A112" s="66" t="s">
        <v>50</v>
      </c>
      <c r="B112" s="109">
        <v>1160.8691666459999</v>
      </c>
      <c r="C112" s="108">
        <v>1010.22844533103</v>
      </c>
      <c r="D112" s="73">
        <f>IFERROR(((B112/C112)-1)*100,IF(B112+C112&lt;&gt;0,100,0))</f>
        <v>14.9115501559262</v>
      </c>
      <c r="E112" s="72"/>
      <c r="F112" s="109">
        <v>1166.7873728909401</v>
      </c>
      <c r="G112" s="109">
        <v>1160.8691666459999</v>
      </c>
    </row>
    <row r="113" spans="1:7" s="15" customFormat="1" ht="12" x14ac:dyDescent="0.2">
      <c r="A113" s="66" t="s">
        <v>51</v>
      </c>
      <c r="B113" s="109">
        <v>1278.8689876998301</v>
      </c>
      <c r="C113" s="108">
        <v>1109.3916913473799</v>
      </c>
      <c r="D113" s="73">
        <f>IFERROR(((B113/C113)-1)*100,IF(B113+C113&lt;&gt;0,100,0))</f>
        <v>15.276596866037128</v>
      </c>
      <c r="E113" s="72"/>
      <c r="F113" s="109">
        <v>1287.7659228402799</v>
      </c>
      <c r="G113" s="109">
        <v>1278.8689876998301</v>
      </c>
    </row>
    <row r="114" spans="1:7" s="25" customFormat="1" ht="12" x14ac:dyDescent="0.2">
      <c r="A114" s="69" t="s">
        <v>52</v>
      </c>
      <c r="B114" s="73"/>
      <c r="C114" s="72"/>
      <c r="D114" s="74"/>
      <c r="E114" s="72"/>
      <c r="F114" s="58"/>
      <c r="G114" s="58"/>
    </row>
    <row r="115" spans="1:7" s="15" customFormat="1" ht="12" x14ac:dyDescent="0.2">
      <c r="A115" s="66" t="s">
        <v>56</v>
      </c>
      <c r="B115" s="109">
        <v>817.62818700731998</v>
      </c>
      <c r="C115" s="108">
        <v>747.02792388800003</v>
      </c>
      <c r="D115" s="73">
        <f>IFERROR(((B115/C115)-1)*100,IF(B115+C115&lt;&gt;0,100,0))</f>
        <v>9.4508198236917362</v>
      </c>
      <c r="E115" s="72"/>
      <c r="F115" s="109">
        <v>818.00545536519405</v>
      </c>
      <c r="G115" s="109">
        <v>817.38368345226797</v>
      </c>
    </row>
    <row r="116" spans="1:7" s="15" customFormat="1" ht="12" x14ac:dyDescent="0.2">
      <c r="A116" s="66" t="s">
        <v>57</v>
      </c>
      <c r="B116" s="109">
        <v>1152.28792111589</v>
      </c>
      <c r="C116" s="108">
        <v>1001.88440143565</v>
      </c>
      <c r="D116" s="73">
        <f>IFERROR(((B116/C116)-1)*100,IF(B116+C116&lt;&gt;0,100,0))</f>
        <v>15.01206321455042</v>
      </c>
      <c r="E116" s="72"/>
      <c r="F116" s="109">
        <v>1155.7463738710701</v>
      </c>
      <c r="G116" s="109">
        <v>1151.23150503381</v>
      </c>
    </row>
    <row r="117" spans="1:7" s="15" customFormat="1" ht="12" x14ac:dyDescent="0.2">
      <c r="A117" s="66" t="s">
        <v>59</v>
      </c>
      <c r="B117" s="109">
        <v>1390.1303517798899</v>
      </c>
      <c r="C117" s="108">
        <v>1188.2845265436499</v>
      </c>
      <c r="D117" s="73">
        <f>IFERROR(((B117/C117)-1)*100,IF(B117+C117&lt;&gt;0,100,0))</f>
        <v>16.986321097973622</v>
      </c>
      <c r="E117" s="72"/>
      <c r="F117" s="109">
        <v>1398.08192382677</v>
      </c>
      <c r="G117" s="109">
        <v>1389.2985992541201</v>
      </c>
    </row>
    <row r="118" spans="1:7" s="15" customFormat="1" ht="12" x14ac:dyDescent="0.2">
      <c r="A118" s="66" t="s">
        <v>58</v>
      </c>
      <c r="B118" s="109">
        <v>1267.2028277141701</v>
      </c>
      <c r="C118" s="108">
        <v>1098.6251468535399</v>
      </c>
      <c r="D118" s="73">
        <f>IFERROR(((B118/C118)-1)*100,IF(B118+C118&lt;&gt;0,100,0))</f>
        <v>15.344422193815266</v>
      </c>
      <c r="E118" s="72"/>
      <c r="F118" s="109">
        <v>1277.8514483956301</v>
      </c>
      <c r="G118" s="109">
        <v>1267.2028277141701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267</v>
      </c>
      <c r="C127" s="53">
        <v>535</v>
      </c>
      <c r="D127" s="73">
        <f>IFERROR(((B127/C127)-1)*100,IF(B127+C127&lt;&gt;0,100,0))</f>
        <v>-50.093457943925237</v>
      </c>
      <c r="E127" s="53">
        <v>6859</v>
      </c>
      <c r="F127" s="53">
        <v>9249</v>
      </c>
      <c r="G127" s="73">
        <f>IFERROR(((E127/F127)-1)*100,IF(E127+F127&lt;&gt;0,100,0))</f>
        <v>-25.840631419612937</v>
      </c>
    </row>
    <row r="128" spans="1:7" s="15" customFormat="1" ht="12" x14ac:dyDescent="0.2">
      <c r="A128" s="66" t="s">
        <v>74</v>
      </c>
      <c r="B128" s="54">
        <v>1</v>
      </c>
      <c r="C128" s="53">
        <v>7</v>
      </c>
      <c r="D128" s="73">
        <f>IFERROR(((B128/C128)-1)*100,IF(B128+C128&lt;&gt;0,100,0))</f>
        <v>-85.714285714285722</v>
      </c>
      <c r="E128" s="53">
        <v>212</v>
      </c>
      <c r="F128" s="53">
        <v>182</v>
      </c>
      <c r="G128" s="73">
        <f>IFERROR(((E128/F128)-1)*100,IF(E128+F128&lt;&gt;0,100,0))</f>
        <v>16.483516483516492</v>
      </c>
    </row>
    <row r="129" spans="1:7" s="25" customFormat="1" ht="12" x14ac:dyDescent="0.2">
      <c r="A129" s="69" t="s">
        <v>34</v>
      </c>
      <c r="B129" s="70">
        <f>SUM(B126:B128)</f>
        <v>268</v>
      </c>
      <c r="C129" s="70">
        <f>SUM(C126:C128)</f>
        <v>542</v>
      </c>
      <c r="D129" s="73">
        <f>IFERROR(((B129/C129)-1)*100,IF(B129+C129&lt;&gt;0,100,0))</f>
        <v>-50.553505535055351</v>
      </c>
      <c r="E129" s="70">
        <f>SUM(E126:E128)</f>
        <v>7071</v>
      </c>
      <c r="F129" s="70">
        <f>SUM(F126:F128)</f>
        <v>9431</v>
      </c>
      <c r="G129" s="73">
        <f>IFERROR(((E129/F129)-1)*100,IF(E129+F129&lt;&gt;0,100,0))</f>
        <v>-25.023857491252254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703</v>
      </c>
      <c r="F132" s="53">
        <v>715</v>
      </c>
      <c r="G132" s="73">
        <f>IFERROR(((E132/F132)-1)*100,IF(E132+F132&lt;&gt;0,100,0))</f>
        <v>-1.6783216783216814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703</v>
      </c>
      <c r="F134" s="70">
        <f>SUM(F132:F133)</f>
        <v>715</v>
      </c>
      <c r="G134" s="73">
        <f>IFERROR(((E134/F134)-1)*100,IF(E134+F134&lt;&gt;0,100,0))</f>
        <v>-1.6783216783216814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644014</v>
      </c>
      <c r="C138" s="53">
        <v>747012</v>
      </c>
      <c r="D138" s="73">
        <f>IFERROR(((B138/C138)-1)*100,IF(B138+C138&lt;&gt;0,100,0))</f>
        <v>-13.787998050901463</v>
      </c>
      <c r="E138" s="53">
        <v>8689487</v>
      </c>
      <c r="F138" s="53">
        <v>9345247</v>
      </c>
      <c r="G138" s="73">
        <f>IFERROR(((E138/F138)-1)*100,IF(E138+F138&lt;&gt;0,100,0))</f>
        <v>-7.0170429952252755</v>
      </c>
    </row>
    <row r="139" spans="1:7" s="15" customFormat="1" ht="12" x14ac:dyDescent="0.2">
      <c r="A139" s="66" t="s">
        <v>74</v>
      </c>
      <c r="B139" s="54">
        <v>1</v>
      </c>
      <c r="C139" s="53">
        <v>16</v>
      </c>
      <c r="D139" s="73">
        <f>IFERROR(((B139/C139)-1)*100,IF(B139+C139&lt;&gt;0,100,0))</f>
        <v>-93.75</v>
      </c>
      <c r="E139" s="53">
        <v>7770</v>
      </c>
      <c r="F139" s="53">
        <v>6478</v>
      </c>
      <c r="G139" s="73">
        <f>IFERROR(((E139/F139)-1)*100,IF(E139+F139&lt;&gt;0,100,0))</f>
        <v>19.944427292374201</v>
      </c>
    </row>
    <row r="140" spans="1:7" s="15" customFormat="1" ht="12" x14ac:dyDescent="0.2">
      <c r="A140" s="69" t="s">
        <v>34</v>
      </c>
      <c r="B140" s="70">
        <f>SUM(B137:B139)</f>
        <v>644015</v>
      </c>
      <c r="C140" s="70">
        <f>SUM(C137:C139)</f>
        <v>747028</v>
      </c>
      <c r="D140" s="73">
        <f>IFERROR(((B140/C140)-1)*100,IF(B140+C140&lt;&gt;0,100,0))</f>
        <v>-13.789710693575074</v>
      </c>
      <c r="E140" s="70">
        <f>SUM(E137:E139)</f>
        <v>8697257</v>
      </c>
      <c r="F140" s="70">
        <f>SUM(F137:F139)</f>
        <v>9351725</v>
      </c>
      <c r="G140" s="73">
        <f>IFERROR(((E140/F140)-1)*100,IF(E140+F140&lt;&gt;0,100,0))</f>
        <v>-6.9983666115075005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326729</v>
      </c>
      <c r="F143" s="53">
        <v>553227</v>
      </c>
      <c r="G143" s="73">
        <f>IFERROR(((E143/F143)-1)*100,)</f>
        <v>-40.941241118022077</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326729</v>
      </c>
      <c r="F145" s="70">
        <f>SUM(F143:F144)</f>
        <v>553227</v>
      </c>
      <c r="G145" s="73">
        <f>IFERROR(((E145/F145)-1)*100,)</f>
        <v>-40.941241118022077</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57969644.68812</v>
      </c>
      <c r="C149" s="53">
        <v>66103413.250220001</v>
      </c>
      <c r="D149" s="73">
        <f>IFERROR(((B149/C149)-1)*100,IF(B149+C149&lt;&gt;0,100,0))</f>
        <v>-12.30461206490412</v>
      </c>
      <c r="E149" s="53">
        <v>791635895.44262004</v>
      </c>
      <c r="F149" s="53">
        <v>799340994.21904004</v>
      </c>
      <c r="G149" s="73">
        <f>IFERROR(((E149/F149)-1)*100,IF(E149+F149&lt;&gt;0,100,0))</f>
        <v>-0.96393139250263715</v>
      </c>
    </row>
    <row r="150" spans="1:7" x14ac:dyDescent="0.2">
      <c r="A150" s="66" t="s">
        <v>74</v>
      </c>
      <c r="B150" s="54">
        <v>11671.87</v>
      </c>
      <c r="C150" s="53">
        <v>161685.84</v>
      </c>
      <c r="D150" s="73">
        <f>IFERROR(((B150/C150)-1)*100,IF(B150+C150&lt;&gt;0,100,0))</f>
        <v>-92.781142739524995</v>
      </c>
      <c r="E150" s="53">
        <v>57814940.369999997</v>
      </c>
      <c r="F150" s="53">
        <v>46259027.350000001</v>
      </c>
      <c r="G150" s="73">
        <f>IFERROR(((E150/F150)-1)*100,IF(E150+F150&lt;&gt;0,100,0))</f>
        <v>24.980881964004364</v>
      </c>
    </row>
    <row r="151" spans="1:7" s="15" customFormat="1" ht="12" x14ac:dyDescent="0.2">
      <c r="A151" s="69" t="s">
        <v>34</v>
      </c>
      <c r="B151" s="70">
        <f>SUM(B148:B150)</f>
        <v>57981316.558119997</v>
      </c>
      <c r="C151" s="70">
        <f>SUM(C148:C150)</f>
        <v>66265099.090220004</v>
      </c>
      <c r="D151" s="73">
        <f>IFERROR(((B151/C151)-1)*100,IF(B151+C151&lt;&gt;0,100,0))</f>
        <v>-12.500973583124997</v>
      </c>
      <c r="E151" s="70">
        <f>SUM(E148:E150)</f>
        <v>849450835.81262004</v>
      </c>
      <c r="F151" s="70">
        <f>SUM(F148:F150)</f>
        <v>845600021.56904006</v>
      </c>
      <c r="G151" s="73">
        <f>IFERROR(((E151/F151)-1)*100,IF(E151+F151&lt;&gt;0,100,0))</f>
        <v>0.45539429344321203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448077.22022000002</v>
      </c>
      <c r="F154" s="53">
        <v>631888.80700000003</v>
      </c>
      <c r="G154" s="73">
        <f>IFERROR(((E154/F154)-1)*100,IF(E154+F154&lt;&gt;0,100,0))</f>
        <v>-29.089229741649781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448077.22022000002</v>
      </c>
      <c r="F156" s="70">
        <f>SUM(F154:F155)</f>
        <v>631888.80700000003</v>
      </c>
      <c r="G156" s="73">
        <f>IFERROR(((E156/F156)-1)*100,IF(E156+F156&lt;&gt;0,100,0))</f>
        <v>-29.089229741649781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1456014</v>
      </c>
      <c r="C160" s="53">
        <v>1569002</v>
      </c>
      <c r="D160" s="73">
        <f>IFERROR(((B160/C160)-1)*100,IF(B160+C160&lt;&gt;0,100,0))</f>
        <v>-7.2012655178259832</v>
      </c>
      <c r="E160" s="65"/>
      <c r="F160" s="65"/>
      <c r="G160" s="52"/>
    </row>
    <row r="161" spans="1:7" s="15" customFormat="1" ht="12" x14ac:dyDescent="0.2">
      <c r="A161" s="66" t="s">
        <v>74</v>
      </c>
      <c r="B161" s="54">
        <v>1485</v>
      </c>
      <c r="C161" s="53">
        <v>1450</v>
      </c>
      <c r="D161" s="73">
        <f>IFERROR(((B161/C161)-1)*100,IF(B161+C161&lt;&gt;0,100,0))</f>
        <v>2.4137931034482696</v>
      </c>
      <c r="E161" s="65"/>
      <c r="F161" s="65"/>
      <c r="G161" s="52"/>
    </row>
    <row r="162" spans="1:7" s="25" customFormat="1" ht="12" x14ac:dyDescent="0.2">
      <c r="A162" s="69" t="s">
        <v>34</v>
      </c>
      <c r="B162" s="70">
        <f>SUM(B159:B161)</f>
        <v>1457499</v>
      </c>
      <c r="C162" s="70">
        <f>SUM(C159:C161)</f>
        <v>1570452</v>
      </c>
      <c r="D162" s="73">
        <f>IFERROR(((B162/C162)-1)*100,IF(B162+C162&lt;&gt;0,100,0))</f>
        <v>-7.192387923986221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212134</v>
      </c>
      <c r="C165" s="53">
        <v>198537</v>
      </c>
      <c r="D165" s="73">
        <f>IFERROR(((B165/C165)-1)*100,IF(B165+C165&lt;&gt;0,100,0))</f>
        <v>6.8485974906440594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212134</v>
      </c>
      <c r="C167" s="70">
        <f>SUM(C165:C166)</f>
        <v>198537</v>
      </c>
      <c r="D167" s="73">
        <f>IFERROR(((B167/C167)-1)*100,IF(B167+C167&lt;&gt;0,100,0))</f>
        <v>6.8485974906440594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24094</v>
      </c>
      <c r="C175" s="88">
        <v>24800</v>
      </c>
      <c r="D175" s="73">
        <f>IFERROR(((B175/C175)-1)*100,IF(B175+C175&lt;&gt;0,100,0))</f>
        <v>-2.8467741935483848</v>
      </c>
      <c r="E175" s="88">
        <v>753246</v>
      </c>
      <c r="F175" s="88">
        <v>859452</v>
      </c>
      <c r="G175" s="73">
        <f>IFERROR(((E175/F175)-1)*100,IF(E175+F175&lt;&gt;0,100,0))</f>
        <v>-12.357409139777442</v>
      </c>
    </row>
    <row r="176" spans="1:7" x14ac:dyDescent="0.2">
      <c r="A176" s="66" t="s">
        <v>32</v>
      </c>
      <c r="B176" s="87">
        <v>125584</v>
      </c>
      <c r="C176" s="88">
        <v>124872</v>
      </c>
      <c r="D176" s="73">
        <f t="shared" ref="D176:D178" si="5">IFERROR(((B176/C176)-1)*100,IF(B176+C176&lt;&gt;0,100,0))</f>
        <v>0.57018386828111556</v>
      </c>
      <c r="E176" s="88">
        <v>3285960</v>
      </c>
      <c r="F176" s="88">
        <v>3967496</v>
      </c>
      <c r="G176" s="73">
        <f>IFERROR(((E176/F176)-1)*100,IF(E176+F176&lt;&gt;0,100,0))</f>
        <v>-17.17798833319555</v>
      </c>
    </row>
    <row r="177" spans="1:7" x14ac:dyDescent="0.2">
      <c r="A177" s="66" t="s">
        <v>91</v>
      </c>
      <c r="B177" s="87">
        <v>59344665.777075998</v>
      </c>
      <c r="C177" s="88">
        <v>54079357.591420002</v>
      </c>
      <c r="D177" s="73">
        <f t="shared" si="5"/>
        <v>9.736262448671118</v>
      </c>
      <c r="E177" s="88">
        <v>1493029454.98809</v>
      </c>
      <c r="F177" s="88">
        <v>1689209744.6800201</v>
      </c>
      <c r="G177" s="73">
        <f>IFERROR(((E177/F177)-1)*100,IF(E177+F177&lt;&gt;0,100,0))</f>
        <v>-11.61373182399511</v>
      </c>
    </row>
    <row r="178" spans="1:7" x14ac:dyDescent="0.2">
      <c r="A178" s="66" t="s">
        <v>92</v>
      </c>
      <c r="B178" s="87">
        <v>193476</v>
      </c>
      <c r="C178" s="88">
        <v>233992</v>
      </c>
      <c r="D178" s="73">
        <f t="shared" si="5"/>
        <v>-17.315121884508876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846</v>
      </c>
      <c r="C181" s="88">
        <v>472</v>
      </c>
      <c r="D181" s="73">
        <f t="shared" ref="D181:D184" si="6">IFERROR(((B181/C181)-1)*100,IF(B181+C181&lt;&gt;0,100,0))</f>
        <v>79.237288135593232</v>
      </c>
      <c r="E181" s="88">
        <v>24494</v>
      </c>
      <c r="F181" s="88">
        <v>25496</v>
      </c>
      <c r="G181" s="73">
        <f t="shared" ref="G181" si="7">IFERROR(((E181/F181)-1)*100,IF(E181+F181&lt;&gt;0,100,0))</f>
        <v>-3.9300282397238817</v>
      </c>
    </row>
    <row r="182" spans="1:7" x14ac:dyDescent="0.2">
      <c r="A182" s="66" t="s">
        <v>32</v>
      </c>
      <c r="B182" s="87">
        <v>7702</v>
      </c>
      <c r="C182" s="88">
        <v>4352</v>
      </c>
      <c r="D182" s="73">
        <f t="shared" si="6"/>
        <v>76.976102941176478</v>
      </c>
      <c r="E182" s="88">
        <v>267558</v>
      </c>
      <c r="F182" s="88">
        <v>277418</v>
      </c>
      <c r="G182" s="73">
        <f t="shared" ref="G182" si="8">IFERROR(((E182/F182)-1)*100,IF(E182+F182&lt;&gt;0,100,0))</f>
        <v>-3.5542034042491788</v>
      </c>
    </row>
    <row r="183" spans="1:7" x14ac:dyDescent="0.2">
      <c r="A183" s="66" t="s">
        <v>91</v>
      </c>
      <c r="B183" s="87">
        <v>198056.75888000001</v>
      </c>
      <c r="C183" s="88">
        <v>60017.57836</v>
      </c>
      <c r="D183" s="73">
        <f t="shared" si="6"/>
        <v>229.99791776337176</v>
      </c>
      <c r="E183" s="88">
        <v>5731920.2306399997</v>
      </c>
      <c r="F183" s="88">
        <v>5811170.2047600001</v>
      </c>
      <c r="G183" s="73">
        <f t="shared" ref="G183" si="9">IFERROR(((E183/F183)-1)*100,IF(E183+F183&lt;&gt;0,100,0))</f>
        <v>-1.3637524169415216</v>
      </c>
    </row>
    <row r="184" spans="1:7" x14ac:dyDescent="0.2">
      <c r="A184" s="66" t="s">
        <v>92</v>
      </c>
      <c r="B184" s="87">
        <v>43800</v>
      </c>
      <c r="C184" s="88">
        <v>54018</v>
      </c>
      <c r="D184" s="73">
        <f t="shared" si="6"/>
        <v>-18.915916916583363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2025-07-14T10:47:24Z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