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9A48331F-EBB1-4A38-9267-19A59849C1A2}" xr6:coauthVersionLast="47" xr6:coauthVersionMax="47" xr10:uidLastSave="{00000000-0000-0000-0000-000000000000}"/>
  <bookViews>
    <workbookView xWindow="9750" yWindow="3165" windowWidth="75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<sst xmlns="http://schemas.openxmlformats.org/spreadsheetml/2006/main" count="270" uniqueCount="102">
  <si>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</si>
  <si>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</si>
  <si>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</si>
  <si>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</si>
  <si>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</si>
  <si>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</si>
  <si>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</si>
  <si>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</si>
  <si>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</si>
  <si>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</si>
  <si>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</si>
  <si>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</si>
  <si>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</si>
  <si>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</si>
  <si>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</si>
  <si>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</si>
  <si>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</si>
  <si>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</si>
  <si>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</si>
  <si>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</si>
  <si>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</si>
  <si>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</si>
  <si>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</si>
  <si>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</si>
  <si>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</si>
  <si>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</si>
  <si>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</si>
  <si>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</si>
  <si>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</si>
  <si>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</si>
  <si>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</si>
  <si>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</si>
  <si>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</si>
  <si>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</si>
  <si>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</si>
  <si>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</si>
  <si>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</si>
  <si>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</si>
  <si>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</si>
  <si>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</si>
  <si>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</si>
  <si>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</si>
  <si>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</si>
  <si>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</si>
  <si>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</si>
  <si>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</si>
  <si>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</si>
  <si>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</si>
  <si>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</si>
  <si>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</si>
  <si>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</si>
  <si>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</si>
  <si>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</si>
  <si>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</si>
  <si>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</si>
  <si>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</si>
  <si>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</si>
  <si>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</si>
  <si>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</si>
  <si>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</si>
  <si>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</si>
  <si>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</si>
  <si>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</si>
  <si>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</si>
  <si>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</si>
  <si>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</si>
  <si>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</si>
  <si>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</si>
  <si>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</si>
  <si>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</si>
  <si>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</si>
  <si>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</si>
  <si>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</si>
  <si>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</si>
  <si>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</si>
  <si>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</si>
  <si>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</si>
  <si>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</si>
  <si>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</si>
  <si>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</si>
  <si>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</si>
  <si>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</si>
  <si>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</si>
  <si>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</si>
  <si>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</si>
  <si>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</si>
  <si>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</si>
  <si>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</si>
  <si>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</si>
  <si>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</si>
  <si>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</si>
  <si>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</si>
  <si>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</si>
  <si>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</si>
  <si>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</si>
  <si>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</si>
  <si>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</si>
  <si>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</si>
  <si>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</si>
  <si>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24 June 2022</t>
  </si>
  <si>
    <t>24.06.2022</t>
  </si>
  <si>
    <t>25.06.2021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</si>
</sst>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1365916</v>
      </c>
      <c r="C11" s="67">
        <v>1560456</v>
      </c>
      <c r="D11" s="98">
        <f>IFERROR(((B11/C11)-1)*100,IF(B11+C11&lt;&gt;0,100,0))</f>
        <v>-12.466868658904829</v>
      </c>
      <c r="E11" s="67">
        <v>40642710</v>
      </c>
      <c r="F11" s="67">
        <v>39441470</v>
      </c>
      <c r="G11" s="98">
        <f>IFERROR(((E11/F11)-1)*100,IF(E11+F11&lt;&gt;0,100,0))</f>
        <v>3.0456268491007021</v>
      </c>
    </row>
    <row r="12" spans="1:7" s="16" customFormat="1" ht="12" x14ac:dyDescent="0.2">
      <c r="A12" s="64" t="s">
        <v>9</v>
      </c>
      <c r="B12" s="67">
        <v>1330585.416</v>
      </c>
      <c r="C12" s="67">
        <v>1914825.6640000001</v>
      </c>
      <c r="D12" s="98">
        <f>IFERROR(((B12/C12)-1)*100,IF(B12+C12&lt;&gt;0,100,0))</f>
        <v>-30.511406807633012</v>
      </c>
      <c r="E12" s="67">
        <v>40569662.954000004</v>
      </c>
      <c r="F12" s="67">
        <v>61916317.479000002</v>
      </c>
      <c r="G12" s="98">
        <f>IFERROR(((E12/F12)-1)*100,IF(E12+F12&lt;&gt;0,100,0))</f>
        <v>-34.476621663166718</v>
      </c>
    </row>
    <row r="13" spans="1:7" s="16" customFormat="1" ht="12" x14ac:dyDescent="0.2">
      <c r="A13" s="64" t="s">
        <v>10</v>
      </c>
      <c r="B13" s="67">
        <v>88279409.649860606</v>
      </c>
      <c r="C13" s="67">
        <v>93643557.279243007</v>
      </c>
      <c r="D13" s="98">
        <f>IFERROR(((B13/C13)-1)*100,IF(B13+C13&lt;&gt;0,100,0))</f>
        <v>-5.7282612763061014</v>
      </c>
      <c r="E13" s="67">
        <v>2994560116.5282402</v>
      </c>
      <c r="F13" s="67">
        <v>2740988855.72576</v>
      </c>
      <c r="G13" s="98">
        <f>IFERROR(((E13/F13)-1)*100,IF(E13+F13&lt;&gt;0,100,0))</f>
        <v>9.2510868941617641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418</v>
      </c>
      <c r="C16" s="67">
        <v>315</v>
      </c>
      <c r="D16" s="98">
        <f>IFERROR(((B16/C16)-1)*100,IF(B16+C16&lt;&gt;0,100,0))</f>
        <v>32.698412698412696</v>
      </c>
      <c r="E16" s="67">
        <v>9754</v>
      </c>
      <c r="F16" s="67">
        <v>8374</v>
      </c>
      <c r="G16" s="98">
        <f>IFERROR(((E16/F16)-1)*100,IF(E16+F16&lt;&gt;0,100,0))</f>
        <v>16.479579651301645</v>
      </c>
    </row>
    <row r="17" spans="1:7" s="16" customFormat="1" ht="12" x14ac:dyDescent="0.2">
      <c r="A17" s="64" t="s">
        <v>9</v>
      </c>
      <c r="B17" s="67">
        <v>151962.06200000001</v>
      </c>
      <c r="C17" s="67">
        <v>192000.55799999999</v>
      </c>
      <c r="D17" s="98">
        <f>IFERROR(((B17/C17)-1)*100,IF(B17+C17&lt;&gt;0,100,0))</f>
        <v>-20.853322728364144</v>
      </c>
      <c r="E17" s="67">
        <v>4227785.1710000001</v>
      </c>
      <c r="F17" s="67">
        <v>5738289.6330000004</v>
      </c>
      <c r="G17" s="98">
        <f>IFERROR(((E17/F17)-1)*100,IF(E17+F17&lt;&gt;0,100,0))</f>
        <v>-26.323252373204152</v>
      </c>
    </row>
    <row r="18" spans="1:7" s="16" customFormat="1" ht="12" x14ac:dyDescent="0.2">
      <c r="A18" s="64" t="s">
        <v>10</v>
      </c>
      <c r="B18" s="67">
        <v>9901584.7375356108</v>
      </c>
      <c r="C18" s="67">
        <v>6774495.5264580501</v>
      </c>
      <c r="D18" s="98">
        <f>IFERROR(((B18/C18)-1)*100,IF(B18+C18&lt;&gt;0,100,0))</f>
        <v>46.159735420365912</v>
      </c>
      <c r="E18" s="67">
        <v>282301246.68036199</v>
      </c>
      <c r="F18" s="67">
        <v>200625750.213925</v>
      </c>
      <c r="G18" s="98">
        <f>IFERROR(((E18/F18)-1)*100,IF(E18+F18&lt;&gt;0,100,0))</f>
        <v>40.710375602008874</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10660996.500949999</v>
      </c>
      <c r="C24" s="66">
        <v>11576903.180609999</v>
      </c>
      <c r="D24" s="65">
        <f>B24-C24</f>
        <v>-915906.67965999991</v>
      </c>
      <c r="E24" s="67">
        <v>479248902.41530001</v>
      </c>
      <c r="F24" s="67">
        <v>500484640.66266</v>
      </c>
      <c r="G24" s="65">
        <f>E24-F24</f>
        <v>-21235738.247359991</v>
      </c>
    </row>
    <row r="25" spans="1:7" s="16" customFormat="1" ht="12" x14ac:dyDescent="0.2">
      <c r="A25" s="68" t="s">
        <v>15</v>
      </c>
      <c r="B25" s="66">
        <v>19303471.976020001</v>
      </c>
      <c r="C25" s="66">
        <v>19843479.64604</v>
      </c>
      <c r="D25" s="65">
        <f>B25-C25</f>
        <v>-540007.67001999915</v>
      </c>
      <c r="E25" s="67">
        <v>501825247.53096998</v>
      </c>
      <c r="F25" s="67">
        <v>538861342.60204995</v>
      </c>
      <c r="G25" s="65">
        <f>E25-F25</f>
        <v>-37036095.071079969</v>
      </c>
    </row>
    <row r="26" spans="1:7" s="28" customFormat="1" ht="12" x14ac:dyDescent="0.2">
      <c r="A26" s="69" t="s">
        <v>16</v>
      </c>
      <c r="B26" s="70">
        <f>B24-B25</f>
        <v>-8642475.4750700016</v>
      </c>
      <c r="C26" s="70">
        <f>C24-C25</f>
        <v>-8266576.4654300008</v>
      </c>
      <c r="D26" s="70"/>
      <c r="E26" s="70">
        <f>E24-E25</f>
        <v>-22576345.115669966</v>
      </c>
      <c r="F26" s="70">
        <f>F24-F25</f>
        <v>-38376701.939389944</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66348.74808325</v>
      </c>
      <c r="C33" s="132">
        <v>66215.473648650004</v>
      </c>
      <c r="D33" s="98">
        <f t="shared" ref="D33:D42" si="0">IFERROR(((B33/C33)-1)*100,IF(B33+C33&lt;&gt;0,100,0))</f>
        <v>0.20127385225268135</v>
      </c>
      <c r="E33" s="64"/>
      <c r="F33" s="132">
        <v>67508.53</v>
      </c>
      <c r="G33" s="132">
        <v>64744.53</v>
      </c>
    </row>
    <row r="34" spans="1:7" s="16" customFormat="1" ht="12" x14ac:dyDescent="0.2">
      <c r="A34" s="64" t="s">
        <v>23</v>
      </c>
      <c r="B34" s="132">
        <v>75470.962403509999</v>
      </c>
      <c r="C34" s="132">
        <v>73145.411485100005</v>
      </c>
      <c r="D34" s="98">
        <f t="shared" si="0"/>
        <v>3.1793531148344378</v>
      </c>
      <c r="E34" s="64"/>
      <c r="F34" s="132">
        <v>75977.429999999993</v>
      </c>
      <c r="G34" s="132">
        <v>73652.05</v>
      </c>
    </row>
    <row r="35" spans="1:7" s="16" customFormat="1" ht="12" x14ac:dyDescent="0.2">
      <c r="A35" s="64" t="s">
        <v>24</v>
      </c>
      <c r="B35" s="132">
        <v>66264.012177790006</v>
      </c>
      <c r="C35" s="132">
        <v>56957.213553230002</v>
      </c>
      <c r="D35" s="98">
        <f t="shared" si="0"/>
        <v>16.339982319995737</v>
      </c>
      <c r="E35" s="64"/>
      <c r="F35" s="132">
        <v>67327.100000000006</v>
      </c>
      <c r="G35" s="132">
        <v>65269.21</v>
      </c>
    </row>
    <row r="36" spans="1:7" s="16" customFormat="1" ht="12" x14ac:dyDescent="0.2">
      <c r="A36" s="64" t="s">
        <v>25</v>
      </c>
      <c r="B36" s="132">
        <v>59992.874408440002</v>
      </c>
      <c r="C36" s="132">
        <v>60140.149770639997</v>
      </c>
      <c r="D36" s="98">
        <f t="shared" si="0"/>
        <v>-0.24488692289871272</v>
      </c>
      <c r="E36" s="64"/>
      <c r="F36" s="132">
        <v>61149.66</v>
      </c>
      <c r="G36" s="132">
        <v>58484.62</v>
      </c>
    </row>
    <row r="37" spans="1:7" s="16" customFormat="1" ht="12" x14ac:dyDescent="0.2">
      <c r="A37" s="64" t="s">
        <v>79</v>
      </c>
      <c r="B37" s="132">
        <v>64421.825527200002</v>
      </c>
      <c r="C37" s="132">
        <v>64061.91268858</v>
      </c>
      <c r="D37" s="98">
        <f t="shared" si="0"/>
        <v>0.56182031337344007</v>
      </c>
      <c r="E37" s="64"/>
      <c r="F37" s="132">
        <v>69310.02</v>
      </c>
      <c r="G37" s="132">
        <v>63205.1</v>
      </c>
    </row>
    <row r="38" spans="1:7" s="16" customFormat="1" ht="12" x14ac:dyDescent="0.2">
      <c r="A38" s="64" t="s">
        <v>26</v>
      </c>
      <c r="B38" s="132">
        <v>76589.819443169996</v>
      </c>
      <c r="C38" s="132">
        <v>86394.672634300005</v>
      </c>
      <c r="D38" s="98">
        <f t="shared" si="0"/>
        <v>-11.348909478056557</v>
      </c>
      <c r="E38" s="64"/>
      <c r="F38" s="132">
        <v>76643.92</v>
      </c>
      <c r="G38" s="132">
        <v>73335.97</v>
      </c>
    </row>
    <row r="39" spans="1:7" s="16" customFormat="1" ht="12" x14ac:dyDescent="0.2">
      <c r="A39" s="64" t="s">
        <v>27</v>
      </c>
      <c r="B39" s="132">
        <v>15623.20875236</v>
      </c>
      <c r="C39" s="132">
        <v>13080.1537819</v>
      </c>
      <c r="D39" s="98">
        <f t="shared" si="0"/>
        <v>19.442087706789945</v>
      </c>
      <c r="E39" s="64"/>
      <c r="F39" s="132">
        <v>15726.26</v>
      </c>
      <c r="G39" s="132">
        <v>15016.66</v>
      </c>
    </row>
    <row r="40" spans="1:7" s="16" customFormat="1" ht="12" x14ac:dyDescent="0.2">
      <c r="A40" s="64" t="s">
        <v>28</v>
      </c>
      <c r="B40" s="132">
        <v>80575.794212590001</v>
      </c>
      <c r="C40" s="132">
        <v>83262.252106669999</v>
      </c>
      <c r="D40" s="98">
        <f t="shared" si="0"/>
        <v>-3.2265015971923106</v>
      </c>
      <c r="E40" s="64"/>
      <c r="F40" s="132">
        <v>80627.399999999994</v>
      </c>
      <c r="G40" s="132">
        <v>77175.61</v>
      </c>
    </row>
    <row r="41" spans="1:7" s="16" customFormat="1" ht="12" x14ac:dyDescent="0.2">
      <c r="A41" s="64" t="s">
        <v>29</v>
      </c>
      <c r="B41" s="72"/>
      <c r="C41" s="72"/>
      <c r="D41" s="98">
        <f t="shared" si="0"/>
        <v>0</v>
      </c>
      <c r="E41" s="64"/>
      <c r="F41" s="72"/>
      <c r="G41" s="72"/>
    </row>
    <row r="42" spans="1:7" s="16" customFormat="1" ht="12" x14ac:dyDescent="0.2">
      <c r="A42" s="64" t="s">
        <v>78</v>
      </c>
      <c r="B42" s="132">
        <v>1290.81055715</v>
      </c>
      <c r="C42" s="132">
        <v>1120.9714567799999</v>
      </c>
      <c r="D42" s="98">
        <f t="shared" si="0"/>
        <v>15.151063779791896</v>
      </c>
      <c r="E42" s="64"/>
      <c r="F42" s="132">
        <v>1340.37</v>
      </c>
      <c r="G42" s="132">
        <v>1270.9000000000001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19478.915897019899</v>
      </c>
      <c r="D48" s="72"/>
      <c r="E48" s="133">
        <v>18738.3891820832</v>
      </c>
      <c r="F48" s="72"/>
      <c r="G48" s="98">
        <f>IFERROR(((C48/E48)-1)*100,IF(C48+E48&lt;&gt;0,100,0))</f>
        <v>3.9519230161189967</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2269</v>
      </c>
      <c r="D54" s="75"/>
      <c r="E54" s="134">
        <v>452004</v>
      </c>
      <c r="F54" s="134">
        <v>45221309.465000004</v>
      </c>
      <c r="G54" s="134">
        <v>8782456.5840000007</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6868</v>
      </c>
      <c r="C68" s="66">
        <v>7832</v>
      </c>
      <c r="D68" s="98">
        <f>IFERROR(((B68/C68)-1)*100,IF(B68+C68&lt;&gt;0,100,0))</f>
        <v>-12.308478038815117</v>
      </c>
      <c r="E68" s="66">
        <v>159468</v>
      </c>
      <c r="F68" s="66">
        <v>167102</v>
      </c>
      <c r="G68" s="98">
        <f>IFERROR(((E68/F68)-1)*100,IF(E68+F68&lt;&gt;0,100,0))</f>
        <v>-4.5684671637682417</v>
      </c>
    </row>
    <row r="69" spans="1:7" s="16" customFormat="1" ht="12" x14ac:dyDescent="0.2">
      <c r="A69" s="79" t="s">
        <v>54</v>
      </c>
      <c r="B69" s="67">
        <v>181396243.47299999</v>
      </c>
      <c r="C69" s="66">
        <v>222257459.148</v>
      </c>
      <c r="D69" s="98">
        <f>IFERROR(((B69/C69)-1)*100,IF(B69+C69&lt;&gt;0,100,0))</f>
        <v>-18.384631873160561</v>
      </c>
      <c r="E69" s="66">
        <v>4774600290.3999996</v>
      </c>
      <c r="F69" s="66">
        <v>5277857062.7119999</v>
      </c>
      <c r="G69" s="98">
        <f>IFERROR(((E69/F69)-1)*100,IF(E69+F69&lt;&gt;0,100,0))</f>
        <v>-9.5352482329903125</v>
      </c>
    </row>
    <row r="70" spans="1:7" s="62" customFormat="1" ht="12" x14ac:dyDescent="0.2">
      <c r="A70" s="79" t="s">
        <v>55</v>
      </c>
      <c r="B70" s="67">
        <v>169688206.61543</v>
      </c>
      <c r="C70" s="66">
        <v>221448061.76587</v>
      </c>
      <c r="D70" s="98">
        <f>IFERROR(((B70/C70)-1)*100,IF(B70+C70&lt;&gt;0,100,0))</f>
        <v>-23.373361111267734</v>
      </c>
      <c r="E70" s="66">
        <v>4650856391.2136202</v>
      </c>
      <c r="F70" s="66">
        <v>5183365009.6554403</v>
      </c>
      <c r="G70" s="98">
        <f>IFERROR(((E70/F70)-1)*100,IF(E70+F70&lt;&gt;0,100,0))</f>
        <v>-10.273415386527418</v>
      </c>
    </row>
    <row r="71" spans="1:7" s="16" customFormat="1" ht="12" x14ac:dyDescent="0.2">
      <c r="A71" s="79" t="s">
        <v>94</v>
      </c>
      <c r="B71" s="98">
        <f>IFERROR(B69/B68/1000,)</f>
        <v>26.411800156231799</v>
      </c>
      <c r="C71" s="98">
        <f>IFERROR(C69/C68/1000,)</f>
        <v>28.378122975995915</v>
      </c>
      <c r="D71" s="98">
        <f>IFERROR(((B71/C71)-1)*100,IF(B71+C71&lt;&gt;0,100,0))</f>
        <v>-6.9290094395156432</v>
      </c>
      <c r="E71" s="98">
        <f>IFERROR(E69/E68/1000,)</f>
        <v>29.940804991597059</v>
      </c>
      <c r="F71" s="98">
        <f>IFERROR(F69/F68/1000,)</f>
        <v>31.584643288003733</v>
      </c>
      <c r="G71" s="98">
        <f>IFERROR(((E71/F71)-1)*100,IF(E71+F71&lt;&gt;0,100,0))</f>
        <v>-5.2045491899888718</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2939</v>
      </c>
      <c r="C74" s="66">
        <v>3246</v>
      </c>
      <c r="D74" s="98">
        <f>IFERROR(((B74/C74)-1)*100,IF(B74+C74&lt;&gt;0,100,0))</f>
        <v>-9.4577942082563204</v>
      </c>
      <c r="E74" s="66">
        <v>68246</v>
      </c>
      <c r="F74" s="66">
        <v>72043</v>
      </c>
      <c r="G74" s="98">
        <f>IFERROR(((E74/F74)-1)*100,IF(E74+F74&lt;&gt;0,100,0))</f>
        <v>-5.2704634732035016</v>
      </c>
    </row>
    <row r="75" spans="1:7" s="16" customFormat="1" ht="12" x14ac:dyDescent="0.2">
      <c r="A75" s="79" t="s">
        <v>54</v>
      </c>
      <c r="B75" s="67">
        <v>562443465.08000004</v>
      </c>
      <c r="C75" s="66">
        <v>507641943.43599999</v>
      </c>
      <c r="D75" s="98">
        <f>IFERROR(((B75/C75)-1)*100,IF(B75+C75&lt;&gt;0,100,0))</f>
        <v>10.795310031529937</v>
      </c>
      <c r="E75" s="66">
        <v>13165158256.997</v>
      </c>
      <c r="F75" s="66">
        <v>11029201309.093</v>
      </c>
      <c r="G75" s="98">
        <f>IFERROR(((E75/F75)-1)*100,IF(E75+F75&lt;&gt;0,100,0))</f>
        <v>19.366379196860017</v>
      </c>
    </row>
    <row r="76" spans="1:7" s="16" customFormat="1" ht="12" x14ac:dyDescent="0.2">
      <c r="A76" s="79" t="s">
        <v>55</v>
      </c>
      <c r="B76" s="67">
        <v>519213757.01446003</v>
      </c>
      <c r="C76" s="66">
        <v>487918761.64995003</v>
      </c>
      <c r="D76" s="98">
        <f>IFERROR(((B76/C76)-1)*100,IF(B76+C76&lt;&gt;0,100,0))</f>
        <v>6.4139766338729309</v>
      </c>
      <c r="E76" s="66">
        <v>12436474338.9506</v>
      </c>
      <c r="F76" s="66">
        <v>10672504558.2761</v>
      </c>
      <c r="G76" s="98">
        <f>IFERROR(((E76/F76)-1)*100,IF(E76+F76&lt;&gt;0,100,0))</f>
        <v>16.528170787302333</v>
      </c>
    </row>
    <row r="77" spans="1:7" s="16" customFormat="1" ht="12" x14ac:dyDescent="0.2">
      <c r="A77" s="79" t="s">
        <v>94</v>
      </c>
      <c r="B77" s="98">
        <f>IFERROR(B75/B74/1000,)</f>
        <v>191.37239369853694</v>
      </c>
      <c r="C77" s="98">
        <f>IFERROR(C75/C74/1000,)</f>
        <v>156.39000105853358</v>
      </c>
      <c r="D77" s="98">
        <f>IFERROR(((B77/C77)-1)*100,IF(B77+C77&lt;&gt;0,100,0))</f>
        <v>22.368688792904457</v>
      </c>
      <c r="E77" s="98">
        <f>IFERROR(E75/E74/1000,)</f>
        <v>192.90739760567652</v>
      </c>
      <c r="F77" s="98">
        <f>IFERROR(F75/F74/1000,)</f>
        <v>153.09192161754785</v>
      </c>
      <c r="G77" s="98">
        <f>IFERROR(((E77/F77)-1)*100,IF(E77+F77&lt;&gt;0,100,0))</f>
        <v>26.007561710274409</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191</v>
      </c>
      <c r="C80" s="66">
        <v>145</v>
      </c>
      <c r="D80" s="98">
        <f>IFERROR(((B80/C80)-1)*100,IF(B80+C80&lt;&gt;0,100,0))</f>
        <v>31.72413793103448</v>
      </c>
      <c r="E80" s="66">
        <v>4909</v>
      </c>
      <c r="F80" s="66">
        <v>4097</v>
      </c>
      <c r="G80" s="98">
        <f>IFERROR(((E80/F80)-1)*100,IF(E80+F80&lt;&gt;0,100,0))</f>
        <v>19.819380034171342</v>
      </c>
    </row>
    <row r="81" spans="1:7" s="16" customFormat="1" ht="12" x14ac:dyDescent="0.2">
      <c r="A81" s="79" t="s">
        <v>54</v>
      </c>
      <c r="B81" s="67">
        <v>26081843.225000001</v>
      </c>
      <c r="C81" s="66">
        <v>10592183.477</v>
      </c>
      <c r="D81" s="98">
        <f>IFERROR(((B81/C81)-1)*100,IF(B81+C81&lt;&gt;0,100,0))</f>
        <v>146.23670163601719</v>
      </c>
      <c r="E81" s="66">
        <v>564148010.08399999</v>
      </c>
      <c r="F81" s="66">
        <v>355145067.97299999</v>
      </c>
      <c r="G81" s="98">
        <f>IFERROR(((E81/F81)-1)*100,IF(E81+F81&lt;&gt;0,100,0))</f>
        <v>58.850019600128455</v>
      </c>
    </row>
    <row r="82" spans="1:7" s="16" customFormat="1" ht="12" x14ac:dyDescent="0.2">
      <c r="A82" s="79" t="s">
        <v>55</v>
      </c>
      <c r="B82" s="67">
        <v>9807990.2754299305</v>
      </c>
      <c r="C82" s="66">
        <v>1048788.09231042</v>
      </c>
      <c r="D82" s="98">
        <f>IFERROR(((B82/C82)-1)*100,IF(B82+C82&lt;&gt;0,100,0))</f>
        <v>835.17368735790001</v>
      </c>
      <c r="E82" s="66">
        <v>250542472.59975401</v>
      </c>
      <c r="F82" s="66">
        <v>109387769.222717</v>
      </c>
      <c r="G82" s="98">
        <f>IFERROR(((E82/F82)-1)*100,IF(E82+F82&lt;&gt;0,100,0))</f>
        <v>129.04066366838646</v>
      </c>
    </row>
    <row r="83" spans="1:7" s="32" customFormat="1" x14ac:dyDescent="0.2">
      <c r="A83" s="79" t="s">
        <v>94</v>
      </c>
      <c r="B83" s="98">
        <f>IFERROR(B81/B80/1000,)</f>
        <v>136.5541530104712</v>
      </c>
      <c r="C83" s="98">
        <f>IFERROR(C81/C80/1000,)</f>
        <v>73.049541220689662</v>
      </c>
      <c r="D83" s="98">
        <f>IFERROR(((B83/C83)-1)*100,IF(B83+C83&lt;&gt;0,100,0))</f>
        <v>86.933621660850704</v>
      </c>
      <c r="E83" s="98">
        <f>IFERROR(E81/E80/1000,)</f>
        <v>114.92116726094928</v>
      </c>
      <c r="F83" s="98">
        <f>IFERROR(F81/F80/1000,)</f>
        <v>86.684175731754934</v>
      </c>
      <c r="G83" s="98">
        <f>IFERROR(((E83/F83)-1)*100,IF(E83+F83&lt;&gt;0,100,0))</f>
        <v>32.574563108927748</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9998</v>
      </c>
      <c r="C86" s="64">
        <f>C68+C74+C80</f>
        <v>11223</v>
      </c>
      <c r="D86" s="98">
        <f>IFERROR(((B86/C86)-1)*100,IF(B86+C86&lt;&gt;0,100,0))</f>
        <v>-10.915085093112353</v>
      </c>
      <c r="E86" s="64">
        <f>E68+E74+E80</f>
        <v>232623</v>
      </c>
      <c r="F86" s="64">
        <f>F68+F74+F80</f>
        <v>243242</v>
      </c>
      <c r="G86" s="98">
        <f>IFERROR(((E86/F86)-1)*100,IF(E86+F86&lt;&gt;0,100,0))</f>
        <v>-4.3656112020128095</v>
      </c>
    </row>
    <row r="87" spans="1:7" s="62" customFormat="1" ht="12" x14ac:dyDescent="0.2">
      <c r="A87" s="79" t="s">
        <v>54</v>
      </c>
      <c r="B87" s="64">
        <f t="shared" ref="B87:C87" si="1">B69+B75+B81</f>
        <v>769921551.778</v>
      </c>
      <c r="C87" s="64">
        <f t="shared" si="1"/>
        <v>740491586.06099999</v>
      </c>
      <c r="D87" s="98">
        <f>IFERROR(((B87/C87)-1)*100,IF(B87+C87&lt;&gt;0,100,0))</f>
        <v>3.974382190289405</v>
      </c>
      <c r="E87" s="64">
        <f t="shared" ref="E87:F87" si="2">E69+E75+E81</f>
        <v>18503906557.480999</v>
      </c>
      <c r="F87" s="64">
        <f t="shared" si="2"/>
        <v>16662203439.778</v>
      </c>
      <c r="G87" s="98">
        <f>IFERROR(((E87/F87)-1)*100,IF(E87+F87&lt;&gt;0,100,0))</f>
        <v>11.053178676874541</v>
      </c>
    </row>
    <row r="88" spans="1:7" s="62" customFormat="1" ht="12" x14ac:dyDescent="0.2">
      <c r="A88" s="79" t="s">
        <v>55</v>
      </c>
      <c r="B88" s="64">
        <f t="shared" ref="B88:C88" si="3">B70+B76+B82</f>
        <v>698709953.90531993</v>
      </c>
      <c r="C88" s="64">
        <f t="shared" si="3"/>
        <v>710415611.50813043</v>
      </c>
      <c r="D88" s="98">
        <f>IFERROR(((B88/C88)-1)*100,IF(B88+C88&lt;&gt;0,100,0))</f>
        <v>-1.6477196465264576</v>
      </c>
      <c r="E88" s="64">
        <f t="shared" ref="E88:F88" si="4">E70+E76+E82</f>
        <v>17337873202.763973</v>
      </c>
      <c r="F88" s="64">
        <f t="shared" si="4"/>
        <v>15965257337.154259</v>
      </c>
      <c r="G88" s="98">
        <f>IFERROR(((E88/F88)-1)*100,IF(E88+F88&lt;&gt;0,100,0))</f>
        <v>8.5975179517800306</v>
      </c>
    </row>
    <row r="89" spans="1:7" s="63" customFormat="1" x14ac:dyDescent="0.2">
      <c r="A89" s="79" t="s">
        <v>95</v>
      </c>
      <c r="B89" s="98">
        <f>IFERROR((B75/B87)*100,IF(B75+B87&lt;&gt;0,100,0))</f>
        <v>73.052048456253061</v>
      </c>
      <c r="C89" s="98">
        <f>IFERROR((C75/C87)*100,IF(C75+C87&lt;&gt;0,100,0))</f>
        <v>68.554721348877237</v>
      </c>
      <c r="D89" s="98">
        <f>IFERROR(((B89/C89)-1)*100,IF(B89+C89&lt;&gt;0,100,0))</f>
        <v>6.5602004047084828</v>
      </c>
      <c r="E89" s="98">
        <f>IFERROR((E75/E87)*100,IF(E75+E87&lt;&gt;0,100,0))</f>
        <v>71.147993620160278</v>
      </c>
      <c r="F89" s="98">
        <f>IFERROR((F75/F87)*100,IF(F75+F87&lt;&gt;0,100,0))</f>
        <v>66.192933899503203</v>
      </c>
      <c r="G89" s="98">
        <f>IFERROR(((E89/F89)-1)*100,IF(E89+F89&lt;&gt;0,100,0))</f>
        <v>7.4857834949271895</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71722885.497999996</v>
      </c>
      <c r="C97" s="135">
        <v>58519489.092</v>
      </c>
      <c r="D97" s="65">
        <f>B97-C97</f>
        <v>13203396.405999996</v>
      </c>
      <c r="E97" s="135">
        <v>1589215107.023</v>
      </c>
      <c r="F97" s="135">
        <v>1631833603.48</v>
      </c>
      <c r="G97" s="80">
        <f>E97-F97</f>
        <v>-42618496.457000017</v>
      </c>
    </row>
    <row r="98" spans="1:7" s="62" customFormat="1" ht="13.5" x14ac:dyDescent="0.2">
      <c r="A98" s="114" t="s">
        <v>88</v>
      </c>
      <c r="B98" s="66">
        <v>73166684.188999996</v>
      </c>
      <c r="C98" s="135">
        <v>75697098.887999997</v>
      </c>
      <c r="D98" s="65">
        <f>B98-C98</f>
        <v>-2530414.699000001</v>
      </c>
      <c r="E98" s="135">
        <v>1575767140.1760001</v>
      </c>
      <c r="F98" s="135">
        <v>1596077856.7609999</v>
      </c>
      <c r="G98" s="80">
        <f>E98-F98</f>
        <v>-20310716.5849998</v>
      </c>
    </row>
    <row r="99" spans="1:7" s="62" customFormat="1" ht="12" x14ac:dyDescent="0.2">
      <c r="A99" s="115" t="s">
        <v>16</v>
      </c>
      <c r="B99" s="65">
        <f>B97-B98</f>
        <v>-1443798.6909999996</v>
      </c>
      <c r="C99" s="65">
        <f>C97-C98</f>
        <v>-17177609.795999996</v>
      </c>
      <c r="D99" s="82"/>
      <c r="E99" s="65">
        <f>E97-E98</f>
        <v>13447966.846999884</v>
      </c>
      <c r="F99" s="82">
        <f>F97-F98</f>
        <v>35755746.719000101</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14260428.397</v>
      </c>
      <c r="C102" s="135">
        <v>19204635.515999999</v>
      </c>
      <c r="D102" s="65">
        <f>B102-C102</f>
        <v>-4944207.118999999</v>
      </c>
      <c r="E102" s="135">
        <v>560181688.33099997</v>
      </c>
      <c r="F102" s="135">
        <v>608458592.61199999</v>
      </c>
      <c r="G102" s="80">
        <f>E102-F102</f>
        <v>-48276904.281000018</v>
      </c>
    </row>
    <row r="103" spans="1:7" s="16" customFormat="1" ht="13.5" x14ac:dyDescent="0.2">
      <c r="A103" s="79" t="s">
        <v>88</v>
      </c>
      <c r="B103" s="66">
        <v>18992221.364999998</v>
      </c>
      <c r="C103" s="135">
        <v>26094121.427999999</v>
      </c>
      <c r="D103" s="65">
        <f>B103-C103</f>
        <v>-7101900.063000001</v>
      </c>
      <c r="E103" s="135">
        <v>644858748.68400002</v>
      </c>
      <c r="F103" s="135">
        <v>650488695.30400002</v>
      </c>
      <c r="G103" s="80">
        <f>E103-F103</f>
        <v>-5629946.6200000048</v>
      </c>
    </row>
    <row r="104" spans="1:7" s="28" customFormat="1" ht="12" x14ac:dyDescent="0.2">
      <c r="A104" s="81" t="s">
        <v>16</v>
      </c>
      <c r="B104" s="65">
        <f>B102-B103</f>
        <v>-4731792.9679999985</v>
      </c>
      <c r="C104" s="65">
        <f>C102-C103</f>
        <v>-6889485.9120000005</v>
      </c>
      <c r="D104" s="82"/>
      <c r="E104" s="65">
        <f>E102-E103</f>
        <v>-84677060.353000045</v>
      </c>
      <c r="F104" s="82">
        <f>F102-F103</f>
        <v>-42030102.692000031</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7">
        <v>820.63202417881905</v>
      </c>
      <c r="C111" s="136">
        <v>793.55732172736305</v>
      </c>
      <c r="D111" s="98">
        <f>IFERROR(((B111/C111)-1)*100,IF(B111+C111&lt;&gt;0,100,0))</f>
        <v>3.4118143340321705</v>
      </c>
      <c r="E111" s="84"/>
      <c r="F111" s="137">
        <v>825.78097370642797</v>
      </c>
      <c r="G111" s="137">
        <v>818.68328571517395</v>
      </c>
    </row>
    <row r="112" spans="1:7" s="16" customFormat="1" ht="12" x14ac:dyDescent="0.2">
      <c r="A112" s="79" t="s">
        <v>50</v>
      </c>
      <c r="B112" s="137">
        <v>809.39200427390699</v>
      </c>
      <c r="C112" s="136">
        <v>783.629603664466</v>
      </c>
      <c r="D112" s="98">
        <f>IFERROR(((B112/C112)-1)*100,IF(B112+C112&lt;&gt;0,100,0))</f>
        <v>3.2875736813628542</v>
      </c>
      <c r="E112" s="84"/>
      <c r="F112" s="137">
        <v>814.50633093579199</v>
      </c>
      <c r="G112" s="137">
        <v>807.47051309272501</v>
      </c>
    </row>
    <row r="113" spans="1:7" s="16" customFormat="1" ht="12" x14ac:dyDescent="0.2">
      <c r="A113" s="79" t="s">
        <v>51</v>
      </c>
      <c r="B113" s="137">
        <v>873.94191689532204</v>
      </c>
      <c r="C113" s="136">
        <v>836.07993241884799</v>
      </c>
      <c r="D113" s="98">
        <f>IFERROR(((B113/C113)-1)*100,IF(B113+C113&lt;&gt;0,100,0))</f>
        <v>4.5285125271379512</v>
      </c>
      <c r="E113" s="84"/>
      <c r="F113" s="137">
        <v>878.96382644030803</v>
      </c>
      <c r="G113" s="137">
        <v>871.85943902441295</v>
      </c>
    </row>
    <row r="114" spans="1:7" s="28" customFormat="1" ht="12" x14ac:dyDescent="0.2">
      <c r="A114" s="81" t="s">
        <v>52</v>
      </c>
      <c r="B114" s="85"/>
      <c r="C114" s="84"/>
      <c r="D114" s="86"/>
      <c r="E114" s="84"/>
      <c r="F114" s="71"/>
      <c r="G114" s="71"/>
    </row>
    <row r="115" spans="1:7" s="16" customFormat="1" ht="12" x14ac:dyDescent="0.2">
      <c r="A115" s="79" t="s">
        <v>56</v>
      </c>
      <c r="B115" s="137">
        <v>627.09203628879504</v>
      </c>
      <c r="C115" s="136">
        <v>597.17635822714499</v>
      </c>
      <c r="D115" s="98">
        <f>IFERROR(((B115/C115)-1)*100,IF(B115+C115&lt;&gt;0,100,0))</f>
        <v>5.0095215005599991</v>
      </c>
      <c r="E115" s="84"/>
      <c r="F115" s="137">
        <v>628.05157340258995</v>
      </c>
      <c r="G115" s="137">
        <v>627.09203628879504</v>
      </c>
    </row>
    <row r="116" spans="1:7" s="16" customFormat="1" ht="12" x14ac:dyDescent="0.2">
      <c r="A116" s="79" t="s">
        <v>57</v>
      </c>
      <c r="B116" s="137">
        <v>814.06330704145398</v>
      </c>
      <c r="C116" s="136">
        <v>788.87356931755698</v>
      </c>
      <c r="D116" s="98">
        <f>IFERROR(((B116/C116)-1)*100,IF(B116+C116&lt;&gt;0,100,0))</f>
        <v>3.1931273531813575</v>
      </c>
      <c r="E116" s="84"/>
      <c r="F116" s="137">
        <v>817.47313684696496</v>
      </c>
      <c r="G116" s="137">
        <v>814.06330704145398</v>
      </c>
    </row>
    <row r="117" spans="1:7" s="16" customFormat="1" ht="12" x14ac:dyDescent="0.2">
      <c r="A117" s="79" t="s">
        <v>59</v>
      </c>
      <c r="B117" s="137">
        <v>923.56600375133598</v>
      </c>
      <c r="C117" s="136">
        <v>899.94842372118001</v>
      </c>
      <c r="D117" s="98">
        <f>IFERROR(((B117/C117)-1)*100,IF(B117+C117&lt;&gt;0,100,0))</f>
        <v>2.6243259510917438</v>
      </c>
      <c r="E117" s="84"/>
      <c r="F117" s="137">
        <v>929.2285415394</v>
      </c>
      <c r="G117" s="137">
        <v>921.15990473541603</v>
      </c>
    </row>
    <row r="118" spans="1:7" s="16" customFormat="1" ht="12" x14ac:dyDescent="0.2">
      <c r="A118" s="79" t="s">
        <v>58</v>
      </c>
      <c r="B118" s="137">
        <v>881.06768732935802</v>
      </c>
      <c r="C118" s="136">
        <v>846.07253426919897</v>
      </c>
      <c r="D118" s="98">
        <f>IFERROR(((B118/C118)-1)*100,IF(B118+C118&lt;&gt;0,100,0))</f>
        <v>4.1361882867863464</v>
      </c>
      <c r="E118" s="84"/>
      <c r="F118" s="137">
        <v>887.43675255144296</v>
      </c>
      <c r="G118" s="137">
        <v>878.19313751329003</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7</v>
      </c>
      <c r="F126" s="66">
        <v>11</v>
      </c>
      <c r="G126" s="98">
        <f>IFERROR(((E126/F126)-1)*100,IF(E126+F126&lt;&gt;0,100,0))</f>
        <v>-36.363636363636367</v>
      </c>
    </row>
    <row r="127" spans="1:7" s="16" customFormat="1" ht="12" x14ac:dyDescent="0.2">
      <c r="A127" s="79" t="s">
        <v>72</v>
      </c>
      <c r="B127" s="67">
        <v>136</v>
      </c>
      <c r="C127" s="66">
        <v>106</v>
      </c>
      <c r="D127" s="98">
        <f>IFERROR(((B127/C127)-1)*100,IF(B127+C127&lt;&gt;0,100,0))</f>
        <v>28.301886792452823</v>
      </c>
      <c r="E127" s="66">
        <v>6305</v>
      </c>
      <c r="F127" s="66">
        <v>5546</v>
      </c>
      <c r="G127" s="98">
        <f>IFERROR(((E127/F127)-1)*100,IF(E127+F127&lt;&gt;0,100,0))</f>
        <v>13.685539127298952</v>
      </c>
    </row>
    <row r="128" spans="1:7" s="16" customFormat="1" ht="12" x14ac:dyDescent="0.2">
      <c r="A128" s="79" t="s">
        <v>74</v>
      </c>
      <c r="B128" s="67">
        <v>1</v>
      </c>
      <c r="C128" s="66">
        <v>5</v>
      </c>
      <c r="D128" s="98">
        <f>IFERROR(((B128/C128)-1)*100,IF(B128+C128&lt;&gt;0,100,0))</f>
        <v>-80</v>
      </c>
      <c r="E128" s="66">
        <v>183</v>
      </c>
      <c r="F128" s="66">
        <v>227</v>
      </c>
      <c r="G128" s="98">
        <f>IFERROR(((E128/F128)-1)*100,IF(E128+F128&lt;&gt;0,100,0))</f>
        <v>-19.383259911894267</v>
      </c>
    </row>
    <row r="129" spans="1:7" s="28" customFormat="1" ht="12" x14ac:dyDescent="0.2">
      <c r="A129" s="81" t="s">
        <v>34</v>
      </c>
      <c r="B129" s="82">
        <f>SUM(B126:B128)</f>
        <v>137</v>
      </c>
      <c r="C129" s="82">
        <f>SUM(C126:C128)</f>
        <v>111</v>
      </c>
      <c r="D129" s="98">
        <f>IFERROR(((B129/C129)-1)*100,IF(B129+C129&lt;&gt;0,100,0))</f>
        <v>23.423423423423429</v>
      </c>
      <c r="E129" s="82">
        <f>SUM(E126:E128)</f>
        <v>6495</v>
      </c>
      <c r="F129" s="82">
        <f>SUM(F126:F128)</f>
        <v>5784</v>
      </c>
      <c r="G129" s="98">
        <f>IFERROR(((E129/F129)-1)*100,IF(E129+F129&lt;&gt;0,100,0))</f>
        <v>12.292531120331951</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11</v>
      </c>
      <c r="C132" s="66">
        <v>0</v>
      </c>
      <c r="D132" s="98">
        <f>IFERROR(((B132/C132)-1)*100,IF(B132+C132&lt;&gt;0,100,0))</f>
        <v>100</v>
      </c>
      <c r="E132" s="66">
        <v>507</v>
      </c>
      <c r="F132" s="66">
        <v>661</v>
      </c>
      <c r="G132" s="98">
        <f>IFERROR(((E132/F132)-1)*100,IF(E132+F132&lt;&gt;0,100,0))</f>
        <v>-23.298033282904683</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11</v>
      </c>
      <c r="C134" s="82">
        <f>SUM(C132:C133)</f>
        <v>0</v>
      </c>
      <c r="D134" s="98">
        <f>IFERROR(((B134/C134)-1)*100,IF(B134+C134&lt;&gt;0,100,0))</f>
        <v>100</v>
      </c>
      <c r="E134" s="82">
        <f>SUM(E132:E133)</f>
        <v>507</v>
      </c>
      <c r="F134" s="82">
        <f>SUM(F132:F133)</f>
        <v>661</v>
      </c>
      <c r="G134" s="98">
        <f>IFERROR(((E134/F134)-1)*100,IF(E134+F134&lt;&gt;0,100,0))</f>
        <v>-23.298033282904683</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322</v>
      </c>
      <c r="F137" s="66">
        <v>80871</v>
      </c>
      <c r="G137" s="98">
        <f>IFERROR(((E137/F137)-1)*100,IF(E137+F137&lt;&gt;0,100,0))</f>
        <v>-99.601835021206611</v>
      </c>
    </row>
    <row r="138" spans="1:7" s="16" customFormat="1" ht="12" x14ac:dyDescent="0.2">
      <c r="A138" s="79" t="s">
        <v>72</v>
      </c>
      <c r="B138" s="67">
        <v>35731</v>
      </c>
      <c r="C138" s="66">
        <v>9309</v>
      </c>
      <c r="D138" s="98">
        <f>IFERROR(((B138/C138)-1)*100,IF(B138+C138&lt;&gt;0,100,0))</f>
        <v>283.83284993017509</v>
      </c>
      <c r="E138" s="66">
        <v>5940702</v>
      </c>
      <c r="F138" s="66">
        <v>5800043</v>
      </c>
      <c r="G138" s="98">
        <f>IFERROR(((E138/F138)-1)*100,IF(E138+F138&lt;&gt;0,100,0))</f>
        <v>2.42513719294839</v>
      </c>
    </row>
    <row r="139" spans="1:7" s="16" customFormat="1" ht="12" x14ac:dyDescent="0.2">
      <c r="A139" s="79" t="s">
        <v>74</v>
      </c>
      <c r="B139" s="67">
        <v>2</v>
      </c>
      <c r="C139" s="66">
        <v>11</v>
      </c>
      <c r="D139" s="98">
        <f>IFERROR(((B139/C139)-1)*100,IF(B139+C139&lt;&gt;0,100,0))</f>
        <v>-81.818181818181813</v>
      </c>
      <c r="E139" s="66">
        <v>7637</v>
      </c>
      <c r="F139" s="66">
        <v>9854</v>
      </c>
      <c r="G139" s="98">
        <f>IFERROR(((E139/F139)-1)*100,IF(E139+F139&lt;&gt;0,100,0))</f>
        <v>-22.49847777552263</v>
      </c>
    </row>
    <row r="140" spans="1:7" s="16" customFormat="1" ht="12" x14ac:dyDescent="0.2">
      <c r="A140" s="81" t="s">
        <v>34</v>
      </c>
      <c r="B140" s="82">
        <f>SUM(B137:B139)</f>
        <v>35733</v>
      </c>
      <c r="C140" s="82">
        <f>SUM(C137:C139)</f>
        <v>9320</v>
      </c>
      <c r="D140" s="98">
        <f>IFERROR(((B140/C140)-1)*100,IF(B140+C140&lt;&gt;0,100,0))</f>
        <v>283.40128755364805</v>
      </c>
      <c r="E140" s="82">
        <f>SUM(E137:E139)</f>
        <v>5948661</v>
      </c>
      <c r="F140" s="82">
        <f>SUM(F137:F139)</f>
        <v>5890768</v>
      </c>
      <c r="G140" s="98">
        <f>IFERROR(((E140/F140)-1)*100,IF(E140+F140&lt;&gt;0,100,0))</f>
        <v>0.98277508127972979</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31512</v>
      </c>
      <c r="C143" s="66">
        <v>0</v>
      </c>
      <c r="D143" s="98">
        <f>IFERROR(((B143/C143)-1)*100,)</f>
        <v>0</v>
      </c>
      <c r="E143" s="66">
        <v>286358</v>
      </c>
      <c r="F143" s="66">
        <v>323229</v>
      </c>
      <c r="G143" s="98">
        <f>IFERROR(((E143/F143)-1)*100,)</f>
        <v>-11.407082904071109</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31512</v>
      </c>
      <c r="C145" s="82">
        <f>SUM(C143:C144)</f>
        <v>0</v>
      </c>
      <c r="D145" s="98">
        <f>IFERROR(((B145/C145)-1)*100,)</f>
        <v>0</v>
      </c>
      <c r="E145" s="82">
        <f>SUM(E143:E144)</f>
        <v>286358</v>
      </c>
      <c r="F145" s="82">
        <f>SUM(F143:F144)</f>
        <v>323229</v>
      </c>
      <c r="G145" s="98">
        <f>IFERROR(((E145/F145)-1)*100,)</f>
        <v>-11.407082904071109</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7543.4970000000003</v>
      </c>
      <c r="F148" s="66">
        <v>1932016.6625000001</v>
      </c>
      <c r="G148" s="98">
        <f>IFERROR(((E148/F148)-1)*100,IF(E148+F148&lt;&gt;0,100,0))</f>
        <v>-99.609553212121952</v>
      </c>
    </row>
    <row r="149" spans="1:7" s="32" customFormat="1" x14ac:dyDescent="0.2">
      <c r="A149" s="79" t="s">
        <v>72</v>
      </c>
      <c r="B149" s="67">
        <v>3185018.3285099999</v>
      </c>
      <c r="C149" s="66">
        <v>856276.62493000005</v>
      </c>
      <c r="D149" s="98">
        <f>IFERROR(((B149/C149)-1)*100,IF(B149+C149&lt;&gt;0,100,0))</f>
        <v>271.96137740772411</v>
      </c>
      <c r="E149" s="66">
        <v>548145730.73389006</v>
      </c>
      <c r="F149" s="66">
        <v>544955948.05760002</v>
      </c>
      <c r="G149" s="98">
        <f>IFERROR(((E149/F149)-1)*100,IF(E149+F149&lt;&gt;0,100,0))</f>
        <v>0.58532853667521145</v>
      </c>
    </row>
    <row r="150" spans="1:7" s="32" customFormat="1" x14ac:dyDescent="0.2">
      <c r="A150" s="79" t="s">
        <v>74</v>
      </c>
      <c r="B150" s="67">
        <v>16518.060000000001</v>
      </c>
      <c r="C150" s="66">
        <v>81929.679999999993</v>
      </c>
      <c r="D150" s="98">
        <f>IFERROR(((B150/C150)-1)*100,IF(B150+C150&lt;&gt;0,100,0))</f>
        <v>-79.838734876054687</v>
      </c>
      <c r="E150" s="66">
        <v>51619362.890000001</v>
      </c>
      <c r="F150" s="66">
        <v>52899096.710000001</v>
      </c>
      <c r="G150" s="98">
        <f>IFERROR(((E150/F150)-1)*100,IF(E150+F150&lt;&gt;0,100,0))</f>
        <v>-2.4191978683788751</v>
      </c>
    </row>
    <row r="151" spans="1:7" s="16" customFormat="1" ht="12" x14ac:dyDescent="0.2">
      <c r="A151" s="81" t="s">
        <v>34</v>
      </c>
      <c r="B151" s="82">
        <f>SUM(B148:B150)</f>
        <v>3201536.38851</v>
      </c>
      <c r="C151" s="82">
        <f>SUM(C148:C150)</f>
        <v>938206.3049300001</v>
      </c>
      <c r="D151" s="98">
        <f>IFERROR(((B151/C151)-1)*100,IF(B151+C151&lt;&gt;0,100,0))</f>
        <v>241.24012721795424</v>
      </c>
      <c r="E151" s="82">
        <f>SUM(E148:E150)</f>
        <v>599772637.12089002</v>
      </c>
      <c r="F151" s="82">
        <f>SUM(F148:F150)</f>
        <v>599787061.43010008</v>
      </c>
      <c r="G151" s="98">
        <f>IFERROR(((E151/F151)-1)*100,IF(E151+F151&lt;&gt;0,100,0))</f>
        <v>-2.404905030073401E-3</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72322.189840000006</v>
      </c>
      <c r="C154" s="66">
        <v>0</v>
      </c>
      <c r="D154" s="98">
        <f>IFERROR(((B154/C154)-1)*100,IF(B154+C154&lt;&gt;0,100,0))</f>
        <v>100</v>
      </c>
      <c r="E154" s="66">
        <v>472495.65224999998</v>
      </c>
      <c r="F154" s="66">
        <v>620441.93732999999</v>
      </c>
      <c r="G154" s="98">
        <f>IFERROR(((E154/F154)-1)*100,IF(E154+F154&lt;&gt;0,100,0))</f>
        <v>-23.845307059137511</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72322.189840000006</v>
      </c>
      <c r="C156" s="82">
        <f>SUM(C154:C155)</f>
        <v>0</v>
      </c>
      <c r="D156" s="98">
        <f>IFERROR(((B156/C156)-1)*100,IF(B156+C156&lt;&gt;0,100,0))</f>
        <v>100</v>
      </c>
      <c r="E156" s="82">
        <f>SUM(E154:E155)</f>
        <v>472495.65224999998</v>
      </c>
      <c r="F156" s="82">
        <f>SUM(F154:F155)</f>
        <v>620441.93732999999</v>
      </c>
      <c r="G156" s="98">
        <f>IFERROR(((E156/F156)-1)*100,IF(E156+F156&lt;&gt;0,100,0))</f>
        <v>-23.845307059137511</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315</v>
      </c>
      <c r="C159" s="66">
        <v>30471</v>
      </c>
      <c r="D159" s="98">
        <f>IFERROR(((B159/C159)-1)*100,IF(B159+C159&lt;&gt;0,100,0))</f>
        <v>-98.966230186078562</v>
      </c>
      <c r="E159" s="78"/>
      <c r="F159" s="78"/>
      <c r="G159" s="65"/>
    </row>
    <row r="160" spans="1:7" s="16" customFormat="1" ht="12" x14ac:dyDescent="0.2">
      <c r="A160" s="79" t="s">
        <v>72</v>
      </c>
      <c r="B160" s="67">
        <v>1245010</v>
      </c>
      <c r="C160" s="66">
        <v>987731</v>
      </c>
      <c r="D160" s="98">
        <f>IFERROR(((B160/C160)-1)*100,IF(B160+C160&lt;&gt;0,100,0))</f>
        <v>26.047476489044087</v>
      </c>
      <c r="E160" s="78"/>
      <c r="F160" s="78"/>
      <c r="G160" s="65"/>
    </row>
    <row r="161" spans="1:7" s="16" customFormat="1" ht="12" x14ac:dyDescent="0.2">
      <c r="A161" s="79" t="s">
        <v>74</v>
      </c>
      <c r="B161" s="67">
        <v>2024</v>
      </c>
      <c r="C161" s="66">
        <v>1560</v>
      </c>
      <c r="D161" s="98">
        <f>IFERROR(((B161/C161)-1)*100,IF(B161+C161&lt;&gt;0,100,0))</f>
        <v>29.743589743589748</v>
      </c>
      <c r="E161" s="78"/>
      <c r="F161" s="78"/>
      <c r="G161" s="65"/>
    </row>
    <row r="162" spans="1:7" s="28" customFormat="1" ht="12" x14ac:dyDescent="0.2">
      <c r="A162" s="81" t="s">
        <v>34</v>
      </c>
      <c r="B162" s="82">
        <f>SUM(B159:B161)</f>
        <v>1247349</v>
      </c>
      <c r="C162" s="82">
        <f>SUM(C159:C161)</f>
        <v>1019762</v>
      </c>
      <c r="D162" s="98">
        <f>IFERROR(((B162/C162)-1)*100,IF(B162+C162&lt;&gt;0,100,0))</f>
        <v>22.317658434026754</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129002</v>
      </c>
      <c r="C165" s="66">
        <v>120456</v>
      </c>
      <c r="D165" s="98">
        <f>IFERROR(((B165/C165)-1)*100,IF(B165+C165&lt;&gt;0,100,0))</f>
        <v>7.0947067808992514</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129002</v>
      </c>
      <c r="C167" s="82">
        <f>SUM(C165:C166)</f>
        <v>120456</v>
      </c>
      <c r="D167" s="98">
        <f>IFERROR(((B167/C167)-1)*100,IF(B167+C167&lt;&gt;0,100,0))</f>
        <v>7.0947067808992514</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24396</v>
      </c>
      <c r="C175" s="113">
        <v>13472</v>
      </c>
      <c r="D175" s="111">
        <f>IFERROR(((B175/C175)-1)*100,IF(B175+C175&lt;&gt;0,100,0))</f>
        <v>81.086698337292162</v>
      </c>
      <c r="E175" s="113">
        <v>250144</v>
      </c>
      <c r="F175" s="113">
        <v>222459</v>
      </c>
      <c r="G175" s="111">
        <f>IFERROR(((E175/F175)-1)*100,IF(E175+F175&lt;&gt;0,100,0))</f>
        <v>12.444989863300648</v>
      </c>
    </row>
    <row r="176" spans="1:7" x14ac:dyDescent="0.2">
      <c r="A176" s="101" t="s">
        <v>32</v>
      </c>
      <c r="B176" s="112">
        <v>131149</v>
      </c>
      <c r="C176" s="113">
        <v>111257</v>
      </c>
      <c r="D176" s="111">
        <f t="shared" ref="D176:D178" si="5">IFERROR(((B176/C176)-1)*100,IF(B176+C176&lt;&gt;0,100,0))</f>
        <v>17.879324447001089</v>
      </c>
      <c r="E176" s="113">
        <v>1581658</v>
      </c>
      <c r="F176" s="113">
        <v>1582777</v>
      </c>
      <c r="G176" s="111">
        <f>IFERROR(((E176/F176)-1)*100,IF(E176+F176&lt;&gt;0,100,0))</f>
        <v>-7.0698525439782944E-2</v>
      </c>
    </row>
    <row r="177" spans="1:7" x14ac:dyDescent="0.2">
      <c r="A177" s="101" t="s">
        <v>92</v>
      </c>
      <c r="B177" s="112">
        <v>58278209</v>
      </c>
      <c r="C177" s="113">
        <v>35977975</v>
      </c>
      <c r="D177" s="111">
        <f t="shared" si="5"/>
        <v>61.983015997982108</v>
      </c>
      <c r="E177" s="113">
        <v>653231933</v>
      </c>
      <c r="F177" s="113">
        <v>519691357</v>
      </c>
      <c r="G177" s="111">
        <f>IFERROR(((E177/F177)-1)*100,IF(E177+F177&lt;&gt;0,100,0))</f>
        <v>25.6961317907775</v>
      </c>
    </row>
    <row r="178" spans="1:7" x14ac:dyDescent="0.2">
      <c r="A178" s="101" t="s">
        <v>93</v>
      </c>
      <c r="B178" s="112">
        <v>112744</v>
      </c>
      <c r="C178" s="113">
        <v>134261</v>
      </c>
      <c r="D178" s="111">
        <f t="shared" si="5"/>
        <v>-16.02624738382702</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483</v>
      </c>
      <c r="C181" s="113">
        <v>421</v>
      </c>
      <c r="D181" s="111">
        <f t="shared" ref="D181:D184" si="6">IFERROR(((B181/C181)-1)*100,IF(B181+C181&lt;&gt;0,100,0))</f>
        <v>14.726840855106893</v>
      </c>
      <c r="E181" s="113">
        <v>10240</v>
      </c>
      <c r="F181" s="113">
        <v>10794</v>
      </c>
      <c r="G181" s="111">
        <f t="shared" ref="G181" si="7">IFERROR(((E181/F181)-1)*100,IF(E181+F181&lt;&gt;0,100,0))</f>
        <v>-5.1324810079673933</v>
      </c>
    </row>
    <row r="182" spans="1:7" x14ac:dyDescent="0.2">
      <c r="A182" s="101" t="s">
        <v>32</v>
      </c>
      <c r="B182" s="112">
        <v>6355</v>
      </c>
      <c r="C182" s="113">
        <v>5399</v>
      </c>
      <c r="D182" s="111">
        <f t="shared" si="6"/>
        <v>17.706982774587885</v>
      </c>
      <c r="E182" s="113">
        <v>140132</v>
      </c>
      <c r="F182" s="113">
        <v>145135</v>
      </c>
      <c r="G182" s="111">
        <f t="shared" ref="G182" si="8">IFERROR(((E182/F182)-1)*100,IF(E182+F182&lt;&gt;0,100,0))</f>
        <v>-3.4471354256382036</v>
      </c>
    </row>
    <row r="183" spans="1:7" x14ac:dyDescent="0.2">
      <c r="A183" s="101" t="s">
        <v>92</v>
      </c>
      <c r="B183" s="112">
        <v>94190</v>
      </c>
      <c r="C183" s="113">
        <v>43931</v>
      </c>
      <c r="D183" s="111">
        <f t="shared" si="6"/>
        <v>114.40440691083747</v>
      </c>
      <c r="E183" s="113">
        <v>2897386</v>
      </c>
      <c r="F183" s="113">
        <v>2912979</v>
      </c>
      <c r="G183" s="111">
        <f t="shared" ref="G183" si="9">IFERROR(((E183/F183)-1)*100,IF(E183+F183&lt;&gt;0,100,0))</f>
        <v>-0.53529393792403068</v>
      </c>
    </row>
    <row r="184" spans="1:7" x14ac:dyDescent="0.2">
      <c r="A184" s="101" t="s">
        <v>93</v>
      </c>
      <c r="B184" s="112">
        <v>24548</v>
      </c>
      <c r="C184" s="113">
        <v>30734</v>
      </c>
      <c r="D184" s="111">
        <f t="shared" si="6"/>
        <v>-20.12754604021605</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2022-06-27T06:33:45Z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