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AE03E63-60AF-4E47-AF8D-71C2EECEB2A2}" xr6:coauthVersionLast="47" xr6:coauthVersionMax="47" xr10:uidLastSave="{00000000-0000-0000-0000-000000000000}"/>
  <bookViews>
    <workbookView xWindow="1125" yWindow="1125" windowWidth="14400" windowHeight="825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<sst xmlns="http://schemas.openxmlformats.org/spreadsheetml/2006/main" count="270" uniqueCount="102">
  <si>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</si>
  <si>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</si>
  <si>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</si>
  <si>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</si>
  <si>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</si>
  <si>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</si>
  <si>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</si>
  <si>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</si>
  <si>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</si>
  <si>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</si>
  <si>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</si>
  <si>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</si>
  <si>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</si>
  <si>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</si>
  <si>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</si>
  <si>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</si>
  <si>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</si>
  <si>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</si>
  <si>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</si>
  <si>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</si>
  <si>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</si>
  <si>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</si>
  <si>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</si>
  <si>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</si>
  <si>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</si>
  <si>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</si>
  <si>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</si>
  <si>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</si>
  <si>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</si>
  <si>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</si>
  <si>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</si>
  <si>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</si>
  <si>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</si>
  <si>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</si>
  <si>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</si>
  <si>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</si>
  <si>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</si>
  <si>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</si>
  <si>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</si>
  <si>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</si>
  <si>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</si>
  <si>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</si>
  <si>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</si>
  <si>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</si>
  <si>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</si>
  <si>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</si>
  <si>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</si>
  <si>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</si>
  <si>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</si>
  <si>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</si>
  <si>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</si>
  <si>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</si>
  <si>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</si>
  <si>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</si>
  <si>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</si>
  <si>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</si>
  <si>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</si>
  <si>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</si>
  <si>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</si>
  <si>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</si>
  <si>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</si>
  <si>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</si>
  <si>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</si>
  <si>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</si>
  <si>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</si>
  <si>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</si>
  <si>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</si>
  <si>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</si>
  <si>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</si>
  <si>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</si>
  <si>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</si>
  <si>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</si>
  <si>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</si>
  <si>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</si>
  <si>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</si>
  <si>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</si>
  <si>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</si>
  <si>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</si>
  <si>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</si>
  <si>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</si>
  <si>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</si>
  <si>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</si>
  <si>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</si>
  <si>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</si>
  <si>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</si>
  <si>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</si>
  <si>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</si>
  <si>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</si>
  <si>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</si>
  <si>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</si>
  <si>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</si>
  <si>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</si>
  <si>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</si>
  <si>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</si>
  <si>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</si>
  <si>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</si>
  <si>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</si>
  <si>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</si>
  <si>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</si>
  <si>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6 January 2023</t>
  </si>
  <si>
    <t>06.01.2023</t>
  </si>
  <si>
    <t>07.01.2022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</si>
</sst>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976945</v>
      </c>
      <c r="C11" s="67">
        <v>903805</v>
      </c>
      <c r="D11" s="98">
        <f>IFERROR(((B11/C11)-1)*100,IF(B11+C11&lt;&gt;0,100,0))</f>
        <v>8.092453571290271</v>
      </c>
      <c r="E11" s="67">
        <v>976945</v>
      </c>
      <c r="F11" s="67">
        <v>903805</v>
      </c>
      <c r="G11" s="98">
        <f>IFERROR(((E11/F11)-1)*100,IF(E11+F11&lt;&gt;0,100,0))</f>
        <v>8.092453571290271</v>
      </c>
    </row>
    <row r="12" spans="1:7" s="16" customFormat="1" ht="12" x14ac:dyDescent="0.2">
      <c r="A12" s="64" t="s">
        <v>9</v>
      </c>
      <c r="B12" s="67">
        <v>776259.78799999994</v>
      </c>
      <c r="C12" s="67">
        <v>902011.52300000004</v>
      </c>
      <c r="D12" s="98">
        <f>IFERROR(((B12/C12)-1)*100,IF(B12+C12&lt;&gt;0,100,0))</f>
        <v>-13.941255936704932</v>
      </c>
      <c r="E12" s="67">
        <v>776259.78799999994</v>
      </c>
      <c r="F12" s="67">
        <v>902011.52300000004</v>
      </c>
      <c r="G12" s="98">
        <f>IFERROR(((E12/F12)-1)*100,IF(E12+F12&lt;&gt;0,100,0))</f>
        <v>-13.941255936704932</v>
      </c>
    </row>
    <row r="13" spans="1:7" s="16" customFormat="1" ht="12" x14ac:dyDescent="0.2">
      <c r="A13" s="64" t="s">
        <v>10</v>
      </c>
      <c r="B13" s="67">
        <v>64521851.609309196</v>
      </c>
      <c r="C13" s="67">
        <v>55504452.107192703</v>
      </c>
      <c r="D13" s="98">
        <f>IFERROR(((B13/C13)-1)*100,IF(B13+C13&lt;&gt;0,100,0))</f>
        <v>16.246263425322493</v>
      </c>
      <c r="E13" s="67">
        <v>64521851.609309196</v>
      </c>
      <c r="F13" s="67">
        <v>55504452.107192703</v>
      </c>
      <c r="G13" s="98">
        <f>IFERROR(((E13/F13)-1)*100,IF(E13+F13&lt;&gt;0,100,0))</f>
        <v>16.246263425322493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259</v>
      </c>
      <c r="C16" s="67">
        <v>164</v>
      </c>
      <c r="D16" s="98">
        <f>IFERROR(((B16/C16)-1)*100,IF(B16+C16&lt;&gt;0,100,0))</f>
        <v>57.926829268292693</v>
      </c>
      <c r="E16" s="67">
        <v>259</v>
      </c>
      <c r="F16" s="67">
        <v>164</v>
      </c>
      <c r="G16" s="98">
        <f>IFERROR(((E16/F16)-1)*100,IF(E16+F16&lt;&gt;0,100,0))</f>
        <v>57.926829268292693</v>
      </c>
    </row>
    <row r="17" spans="1:7" s="16" customFormat="1" ht="12" x14ac:dyDescent="0.2">
      <c r="A17" s="64" t="s">
        <v>9</v>
      </c>
      <c r="B17" s="67">
        <v>55483.487000000001</v>
      </c>
      <c r="C17" s="67">
        <v>50903.944000000003</v>
      </c>
      <c r="D17" s="98">
        <f>IFERROR(((B17/C17)-1)*100,IF(B17+C17&lt;&gt;0,100,0))</f>
        <v>8.9964404329849081</v>
      </c>
      <c r="E17" s="67">
        <v>55483.487000000001</v>
      </c>
      <c r="F17" s="67">
        <v>50903.944000000003</v>
      </c>
      <c r="G17" s="98">
        <f>IFERROR(((E17/F17)-1)*100,IF(E17+F17&lt;&gt;0,100,0))</f>
        <v>8.9964404329849081</v>
      </c>
    </row>
    <row r="18" spans="1:7" s="16" customFormat="1" ht="12" x14ac:dyDescent="0.2">
      <c r="A18" s="64" t="s">
        <v>10</v>
      </c>
      <c r="B18" s="67">
        <v>5352066.0137792798</v>
      </c>
      <c r="C18" s="67">
        <v>3043720.9295627698</v>
      </c>
      <c r="D18" s="98">
        <f>IFERROR(((B18/C18)-1)*100,IF(B18+C18&lt;&gt;0,100,0))</f>
        <v>75.83957720289763</v>
      </c>
      <c r="E18" s="67">
        <v>5352066.0137792798</v>
      </c>
      <c r="F18" s="67">
        <v>3043720.9295627698</v>
      </c>
      <c r="G18" s="98">
        <f>IFERROR(((E18/F18)-1)*100,IF(E18+F18&lt;&gt;0,100,0))</f>
        <v>75.83957720289763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11657498.393069999</v>
      </c>
      <c r="C24" s="66">
        <v>7962878.8046700004</v>
      </c>
      <c r="D24" s="65">
        <f>B24-C24</f>
        <v>3694619.5883999988</v>
      </c>
      <c r="E24" s="67">
        <v>11657498.393069999</v>
      </c>
      <c r="F24" s="67">
        <v>7962878.8046700004</v>
      </c>
      <c r="G24" s="65">
        <f>E24-F24</f>
        <v>3694619.5883999988</v>
      </c>
    </row>
    <row r="25" spans="1:7" s="16" customFormat="1" ht="12" x14ac:dyDescent="0.2">
      <c r="A25" s="68" t="s">
        <v>15</v>
      </c>
      <c r="B25" s="66">
        <v>11285217.96936</v>
      </c>
      <c r="C25" s="66">
        <v>8400600.1362200007</v>
      </c>
      <c r="D25" s="65">
        <f>B25-C25</f>
        <v>2884617.8331399988</v>
      </c>
      <c r="E25" s="67">
        <v>11285217.96936</v>
      </c>
      <c r="F25" s="67">
        <v>8400600.1362200007</v>
      </c>
      <c r="G25" s="65">
        <f>E25-F25</f>
        <v>2884617.8331399988</v>
      </c>
    </row>
    <row r="26" spans="1:7" s="28" customFormat="1" ht="12" x14ac:dyDescent="0.2">
      <c r="A26" s="69" t="s">
        <v>16</v>
      </c>
      <c r="B26" s="70">
        <f>B24-B25</f>
        <v>372280.42370999977</v>
      </c>
      <c r="C26" s="70">
        <f>C24-C25</f>
        <v>-437721.33155000024</v>
      </c>
      <c r="D26" s="70"/>
      <c r="E26" s="70">
        <f>E24-E25</f>
        <v>372280.42370999977</v>
      </c>
      <c r="F26" s="70">
        <f>F24-F25</f>
        <v>-437721.33155000024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76858.938713449999</v>
      </c>
      <c r="C33" s="132">
        <v>73939.712297599996</v>
      </c>
      <c r="D33" s="98">
        <f t="shared" ref="D33:D42" si="0">IFERROR(((B33/C33)-1)*100,IF(B33+C33&lt;&gt;0,100,0))</f>
        <v>3.9481170877436078</v>
      </c>
      <c r="E33" s="64"/>
      <c r="F33" s="132">
        <v>77069.22</v>
      </c>
      <c r="G33" s="132">
        <v>73048.570000000007</v>
      </c>
    </row>
    <row r="34" spans="1:7" s="16" customFormat="1" ht="12" x14ac:dyDescent="0.2">
      <c r="A34" s="64" t="s">
        <v>23</v>
      </c>
      <c r="B34" s="132">
        <v>78583.931155109996</v>
      </c>
      <c r="C34" s="132">
        <v>80362.425404359994</v>
      </c>
      <c r="D34" s="98">
        <f t="shared" si="0"/>
        <v>-2.2130918029180213</v>
      </c>
      <c r="E34" s="64"/>
      <c r="F34" s="132">
        <v>78789.59</v>
      </c>
      <c r="G34" s="132">
        <v>76707.149999999994</v>
      </c>
    </row>
    <row r="35" spans="1:7" s="16" customFormat="1" ht="12" x14ac:dyDescent="0.2">
      <c r="A35" s="64" t="s">
        <v>24</v>
      </c>
      <c r="B35" s="132">
        <v>68690.289017699994</v>
      </c>
      <c r="C35" s="132">
        <v>67749.319020909999</v>
      </c>
      <c r="D35" s="98">
        <f t="shared" si="0"/>
        <v>1.38889956443633</v>
      </c>
      <c r="E35" s="64"/>
      <c r="F35" s="132">
        <v>69066.880000000005</v>
      </c>
      <c r="G35" s="132">
        <v>68066.37</v>
      </c>
    </row>
    <row r="36" spans="1:7" s="16" customFormat="1" ht="12" x14ac:dyDescent="0.2">
      <c r="A36" s="64" t="s">
        <v>25</v>
      </c>
      <c r="B36" s="132">
        <v>70810.315026359996</v>
      </c>
      <c r="C36" s="132">
        <v>67251.032934239993</v>
      </c>
      <c r="D36" s="98">
        <f t="shared" si="0"/>
        <v>5.292531485130314</v>
      </c>
      <c r="E36" s="64"/>
      <c r="F36" s="132">
        <v>71046.570000000007</v>
      </c>
      <c r="G36" s="132">
        <v>66945.820000000007</v>
      </c>
    </row>
    <row r="37" spans="1:7" s="16" customFormat="1" ht="12" x14ac:dyDescent="0.2">
      <c r="A37" s="64" t="s">
        <v>79</v>
      </c>
      <c r="B37" s="132">
        <v>75857.393840799996</v>
      </c>
      <c r="C37" s="132">
        <v>72062.799286170004</v>
      </c>
      <c r="D37" s="98">
        <f t="shared" si="0"/>
        <v>5.2656774261033101</v>
      </c>
      <c r="E37" s="64"/>
      <c r="F37" s="132">
        <v>76145.47</v>
      </c>
      <c r="G37" s="132">
        <v>70043.86</v>
      </c>
    </row>
    <row r="38" spans="1:7" s="16" customFormat="1" ht="12" x14ac:dyDescent="0.2">
      <c r="A38" s="64" t="s">
        <v>26</v>
      </c>
      <c r="B38" s="132">
        <v>96608.299238249994</v>
      </c>
      <c r="C38" s="132">
        <v>93742.876269050001</v>
      </c>
      <c r="D38" s="98">
        <f t="shared" si="0"/>
        <v>3.0566834337107274</v>
      </c>
      <c r="E38" s="64"/>
      <c r="F38" s="132">
        <v>97140.25</v>
      </c>
      <c r="G38" s="132">
        <v>90308.1</v>
      </c>
    </row>
    <row r="39" spans="1:7" s="16" customFormat="1" ht="12" x14ac:dyDescent="0.2">
      <c r="A39" s="64" t="s">
        <v>27</v>
      </c>
      <c r="B39" s="132">
        <v>15643.41511245</v>
      </c>
      <c r="C39" s="132">
        <v>15311.284709019999</v>
      </c>
      <c r="D39" s="98">
        <f t="shared" si="0"/>
        <v>2.1691870391146173</v>
      </c>
      <c r="E39" s="64"/>
      <c r="F39" s="132">
        <v>15924.5</v>
      </c>
      <c r="G39" s="132">
        <v>15374.85</v>
      </c>
    </row>
    <row r="40" spans="1:7" s="16" customFormat="1" ht="12" x14ac:dyDescent="0.2">
      <c r="A40" s="64" t="s">
        <v>28</v>
      </c>
      <c r="B40" s="132">
        <v>94994.818757700006</v>
      </c>
      <c r="C40" s="132">
        <v>92307.411815209998</v>
      </c>
      <c r="D40" s="98">
        <f t="shared" si="0"/>
        <v>2.9113663677082791</v>
      </c>
      <c r="E40" s="64"/>
      <c r="F40" s="132">
        <v>95498.13</v>
      </c>
      <c r="G40" s="132">
        <v>90173.41</v>
      </c>
    </row>
    <row r="41" spans="1:7" s="16" customFormat="1" ht="12" x14ac:dyDescent="0.2">
      <c r="A41" s="64" t="s">
        <v>29</v>
      </c>
      <c r="B41" s="72"/>
      <c r="C41" s="72"/>
      <c r="D41" s="98">
        <f t="shared" si="0"/>
        <v>0</v>
      </c>
      <c r="E41" s="64"/>
      <c r="F41" s="72"/>
      <c r="G41" s="72"/>
    </row>
    <row r="42" spans="1:7" s="16" customFormat="1" ht="12" x14ac:dyDescent="0.2">
      <c r="A42" s="64" t="s">
        <v>78</v>
      </c>
      <c r="B42" s="132">
        <v>1073.6840682300001</v>
      </c>
      <c r="C42" s="132">
        <v>1292.0001395700001</v>
      </c>
      <c r="D42" s="98">
        <f t="shared" si="0"/>
        <v>-16.897526916108486</v>
      </c>
      <c r="E42" s="64"/>
      <c r="F42" s="132">
        <v>1087.52</v>
      </c>
      <c r="G42" s="132">
        <v>1049.05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22298.2458858133</v>
      </c>
      <c r="D48" s="72"/>
      <c r="E48" s="133">
        <v>20497.643876700698</v>
      </c>
      <c r="F48" s="72"/>
      <c r="G48" s="98">
        <f>IFERROR(((C48/E48)-1)*100,IF(C48+E48&lt;&gt;0,100,0))</f>
        <v>8.7844340546832989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1541</v>
      </c>
      <c r="D54" s="75"/>
      <c r="E54" s="134">
        <v>400162</v>
      </c>
      <c r="F54" s="134">
        <v>42175350.659999996</v>
      </c>
      <c r="G54" s="134">
        <v>9255070.7280000001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2944</v>
      </c>
      <c r="C68" s="66">
        <v>3999</v>
      </c>
      <c r="D68" s="98">
        <f>IFERROR(((B68/C68)-1)*100,IF(B68+C68&lt;&gt;0,100,0))</f>
        <v>-26.381595398849711</v>
      </c>
      <c r="E68" s="66">
        <v>2944</v>
      </c>
      <c r="F68" s="66">
        <v>3999</v>
      </c>
      <c r="G68" s="98">
        <f>IFERROR(((E68/F68)-1)*100,IF(E68+F68&lt;&gt;0,100,0))</f>
        <v>-26.381595398849711</v>
      </c>
    </row>
    <row r="69" spans="1:7" s="16" customFormat="1" ht="12" x14ac:dyDescent="0.2">
      <c r="A69" s="79" t="s">
        <v>54</v>
      </c>
      <c r="B69" s="67">
        <v>86167963.648000002</v>
      </c>
      <c r="C69" s="66">
        <v>100054503.88699999</v>
      </c>
      <c r="D69" s="98">
        <f>IFERROR(((B69/C69)-1)*100,IF(B69+C69&lt;&gt;0,100,0))</f>
        <v>-13.878975657790715</v>
      </c>
      <c r="E69" s="66">
        <v>86167963.648000002</v>
      </c>
      <c r="F69" s="66">
        <v>100054503.88699999</v>
      </c>
      <c r="G69" s="98">
        <f>IFERROR(((E69/F69)-1)*100,IF(E69+F69&lt;&gt;0,100,0))</f>
        <v>-13.878975657790715</v>
      </c>
    </row>
    <row r="70" spans="1:7" s="62" customFormat="1" ht="12" x14ac:dyDescent="0.2">
      <c r="A70" s="79" t="s">
        <v>55</v>
      </c>
      <c r="B70" s="67">
        <v>81437229.676640004</v>
      </c>
      <c r="C70" s="66">
        <v>98843597.00451</v>
      </c>
      <c r="D70" s="98">
        <f>IFERROR(((B70/C70)-1)*100,IF(B70+C70&lt;&gt;0,100,0))</f>
        <v>-17.610010011144961</v>
      </c>
      <c r="E70" s="66">
        <v>81437229.676640004</v>
      </c>
      <c r="F70" s="66">
        <v>98843597.00451</v>
      </c>
      <c r="G70" s="98">
        <f>IFERROR(((E70/F70)-1)*100,IF(E70+F70&lt;&gt;0,100,0))</f>
        <v>-17.610010011144961</v>
      </c>
    </row>
    <row r="71" spans="1:7" s="16" customFormat="1" ht="12" x14ac:dyDescent="0.2">
      <c r="A71" s="79" t="s">
        <v>94</v>
      </c>
      <c r="B71" s="98">
        <f>IFERROR(B69/B68/1000,)</f>
        <v>29.269009391304348</v>
      </c>
      <c r="C71" s="98">
        <f>IFERROR(C69/C68/1000,)</f>
        <v>25.019880941985495</v>
      </c>
      <c r="D71" s="98">
        <f>IFERROR(((B71/C71)-1)*100,IF(B71+C71&lt;&gt;0,100,0))</f>
        <v>16.98300826918986</v>
      </c>
      <c r="E71" s="98">
        <f>IFERROR(E69/E68/1000,)</f>
        <v>29.269009391304348</v>
      </c>
      <c r="F71" s="98">
        <f>IFERROR(F69/F68/1000,)</f>
        <v>25.019880941985495</v>
      </c>
      <c r="G71" s="98">
        <f>IFERROR(((E71/F71)-1)*100,IF(E71+F71&lt;&gt;0,100,0))</f>
        <v>16.98300826918986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1515</v>
      </c>
      <c r="C74" s="66">
        <v>2030</v>
      </c>
      <c r="D74" s="98">
        <f>IFERROR(((B74/C74)-1)*100,IF(B74+C74&lt;&gt;0,100,0))</f>
        <v>-25.369458128078815</v>
      </c>
      <c r="E74" s="66">
        <v>1515</v>
      </c>
      <c r="F74" s="66">
        <v>2030</v>
      </c>
      <c r="G74" s="98">
        <f>IFERROR(((E74/F74)-1)*100,IF(E74+F74&lt;&gt;0,100,0))</f>
        <v>-25.369458128078815</v>
      </c>
    </row>
    <row r="75" spans="1:7" s="16" customFormat="1" ht="12" x14ac:dyDescent="0.2">
      <c r="A75" s="79" t="s">
        <v>54</v>
      </c>
      <c r="B75" s="67">
        <v>353979851.82200003</v>
      </c>
      <c r="C75" s="66">
        <v>395874900.792</v>
      </c>
      <c r="D75" s="98">
        <f>IFERROR(((B75/C75)-1)*100,IF(B75+C75&lt;&gt;0,100,0))</f>
        <v>-10.582901034186154</v>
      </c>
      <c r="E75" s="66">
        <v>353979851.82200003</v>
      </c>
      <c r="F75" s="66">
        <v>395874900.792</v>
      </c>
      <c r="G75" s="98">
        <f>IFERROR(((E75/F75)-1)*100,IF(E75+F75&lt;&gt;0,100,0))</f>
        <v>-10.582901034186154</v>
      </c>
    </row>
    <row r="76" spans="1:7" s="16" customFormat="1" ht="12" x14ac:dyDescent="0.2">
      <c r="A76" s="79" t="s">
        <v>55</v>
      </c>
      <c r="B76" s="67">
        <v>333645144.45779997</v>
      </c>
      <c r="C76" s="66">
        <v>406512912.06654</v>
      </c>
      <c r="D76" s="98">
        <f>IFERROR(((B76/C76)-1)*100,IF(B76+C76&lt;&gt;0,100,0))</f>
        <v>-17.925080715963261</v>
      </c>
      <c r="E76" s="66">
        <v>333645144.45779997</v>
      </c>
      <c r="F76" s="66">
        <v>406512912.06654</v>
      </c>
      <c r="G76" s="98">
        <f>IFERROR(((E76/F76)-1)*100,IF(E76+F76&lt;&gt;0,100,0))</f>
        <v>-17.925080715963261</v>
      </c>
    </row>
    <row r="77" spans="1:7" s="16" customFormat="1" ht="12" x14ac:dyDescent="0.2">
      <c r="A77" s="79" t="s">
        <v>94</v>
      </c>
      <c r="B77" s="98">
        <f>IFERROR(B75/B74/1000,)</f>
        <v>233.65006720924094</v>
      </c>
      <c r="C77" s="98">
        <f>IFERROR(C75/C74/1000,)</f>
        <v>195.01226639999999</v>
      </c>
      <c r="D77" s="98">
        <f>IFERROR(((B77/C77)-1)*100,IF(B77+C77&lt;&gt;0,100,0))</f>
        <v>19.813010495446946</v>
      </c>
      <c r="E77" s="98">
        <f>IFERROR(E75/E74/1000,)</f>
        <v>233.65006720924094</v>
      </c>
      <c r="F77" s="98">
        <f>IFERROR(F75/F74/1000,)</f>
        <v>195.01226639999999</v>
      </c>
      <c r="G77" s="98">
        <f>IFERROR(((E77/F77)-1)*100,IF(E77+F77&lt;&gt;0,100,0))</f>
        <v>19.813010495446946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154</v>
      </c>
      <c r="C80" s="66">
        <v>206</v>
      </c>
      <c r="D80" s="98">
        <f>IFERROR(((B80/C80)-1)*100,IF(B80+C80&lt;&gt;0,100,0))</f>
        <v>-25.242718446601941</v>
      </c>
      <c r="E80" s="66">
        <v>154</v>
      </c>
      <c r="F80" s="66">
        <v>206</v>
      </c>
      <c r="G80" s="98">
        <f>IFERROR(((E80/F80)-1)*100,IF(E80+F80&lt;&gt;0,100,0))</f>
        <v>-25.242718446601941</v>
      </c>
    </row>
    <row r="81" spans="1:7" s="16" customFormat="1" ht="12" x14ac:dyDescent="0.2">
      <c r="A81" s="79" t="s">
        <v>54</v>
      </c>
      <c r="B81" s="67">
        <v>9999434.6530000009</v>
      </c>
      <c r="C81" s="66">
        <v>19373857.215999998</v>
      </c>
      <c r="D81" s="98">
        <f>IFERROR(((B81/C81)-1)*100,IF(B81+C81&lt;&gt;0,100,0))</f>
        <v>-48.386970433838464</v>
      </c>
      <c r="E81" s="66">
        <v>9999434.6530000009</v>
      </c>
      <c r="F81" s="66">
        <v>19373857.215999998</v>
      </c>
      <c r="G81" s="98">
        <f>IFERROR(((E81/F81)-1)*100,IF(E81+F81&lt;&gt;0,100,0))</f>
        <v>-48.386970433838464</v>
      </c>
    </row>
    <row r="82" spans="1:7" s="16" customFormat="1" ht="12" x14ac:dyDescent="0.2">
      <c r="A82" s="79" t="s">
        <v>55</v>
      </c>
      <c r="B82" s="67">
        <v>1019687.40497998</v>
      </c>
      <c r="C82" s="66">
        <v>7498726.5889499504</v>
      </c>
      <c r="D82" s="98">
        <f>IFERROR(((B82/C82)-1)*100,IF(B82+C82&lt;&gt;0,100,0))</f>
        <v>-86.401859130554499</v>
      </c>
      <c r="E82" s="66">
        <v>1019687.40498004</v>
      </c>
      <c r="F82" s="66">
        <v>7498726.5889499504</v>
      </c>
      <c r="G82" s="98">
        <f>IFERROR(((E82/F82)-1)*100,IF(E82+F82&lt;&gt;0,100,0))</f>
        <v>-86.401859130553689</v>
      </c>
    </row>
    <row r="83" spans="1:7" s="32" customFormat="1" x14ac:dyDescent="0.2">
      <c r="A83" s="79" t="s">
        <v>94</v>
      </c>
      <c r="B83" s="98">
        <f>IFERROR(B81/B80/1000,)</f>
        <v>64.931393850649357</v>
      </c>
      <c r="C83" s="98">
        <f>IFERROR(C81/C80/1000,)</f>
        <v>94.047850563106778</v>
      </c>
      <c r="D83" s="98">
        <f>IFERROR(((B83/C83)-1)*100,IF(B83+C83&lt;&gt;0,100,0))</f>
        <v>-30.959194216692985</v>
      </c>
      <c r="E83" s="98">
        <f>IFERROR(E81/E80/1000,)</f>
        <v>64.931393850649357</v>
      </c>
      <c r="F83" s="98">
        <f>IFERROR(F81/F80/1000,)</f>
        <v>94.047850563106778</v>
      </c>
      <c r="G83" s="98">
        <f>IFERROR(((E83/F83)-1)*100,IF(E83+F83&lt;&gt;0,100,0))</f>
        <v>-30.959194216692985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4613</v>
      </c>
      <c r="C86" s="64">
        <f>C68+C74+C80</f>
        <v>6235</v>
      </c>
      <c r="D86" s="98">
        <f>IFERROR(((B86/C86)-1)*100,IF(B86+C86&lt;&gt;0,100,0))</f>
        <v>-26.014434643143545</v>
      </c>
      <c r="E86" s="64">
        <f>E68+E74+E80</f>
        <v>4613</v>
      </c>
      <c r="F86" s="64">
        <f>F68+F74+F80</f>
        <v>6235</v>
      </c>
      <c r="G86" s="98">
        <f>IFERROR(((E86/F86)-1)*100,IF(E86+F86&lt;&gt;0,100,0))</f>
        <v>-26.014434643143545</v>
      </c>
    </row>
    <row r="87" spans="1:7" s="62" customFormat="1" ht="12" x14ac:dyDescent="0.2">
      <c r="A87" s="79" t="s">
        <v>54</v>
      </c>
      <c r="B87" s="64">
        <f t="shared" ref="B87:C87" si="1">B69+B75+B81</f>
        <v>450147250.12300003</v>
      </c>
      <c r="C87" s="64">
        <f t="shared" si="1"/>
        <v>515303261.89500004</v>
      </c>
      <c r="D87" s="98">
        <f>IFERROR(((B87/C87)-1)*100,IF(B87+C87&lt;&gt;0,100,0))</f>
        <v>-12.644207128127283</v>
      </c>
      <c r="E87" s="64">
        <f t="shared" ref="E87:F87" si="2">E69+E75+E81</f>
        <v>450147250.12300003</v>
      </c>
      <c r="F87" s="64">
        <f t="shared" si="2"/>
        <v>515303261.89500004</v>
      </c>
      <c r="G87" s="98">
        <f>IFERROR(((E87/F87)-1)*100,IF(E87+F87&lt;&gt;0,100,0))</f>
        <v>-12.644207128127283</v>
      </c>
    </row>
    <row r="88" spans="1:7" s="62" customFormat="1" ht="12" x14ac:dyDescent="0.2">
      <c r="A88" s="79" t="s">
        <v>55</v>
      </c>
      <c r="B88" s="64">
        <f t="shared" ref="B88:C88" si="3">B70+B76+B82</f>
        <v>416102061.53941995</v>
      </c>
      <c r="C88" s="64">
        <f t="shared" si="3"/>
        <v>512855235.65999997</v>
      </c>
      <c r="D88" s="98">
        <f>IFERROR(((B88/C88)-1)*100,IF(B88+C88&lt;&gt;0,100,0))</f>
        <v>-18.865591573042462</v>
      </c>
      <c r="E88" s="64">
        <f t="shared" ref="E88:F88" si="4">E70+E76+E82</f>
        <v>416102061.53942001</v>
      </c>
      <c r="F88" s="64">
        <f t="shared" si="4"/>
        <v>512855235.65999997</v>
      </c>
      <c r="G88" s="98">
        <f>IFERROR(((E88/F88)-1)*100,IF(E88+F88&lt;&gt;0,100,0))</f>
        <v>-18.865591573042451</v>
      </c>
    </row>
    <row r="89" spans="1:7" s="63" customFormat="1" x14ac:dyDescent="0.2">
      <c r="A89" s="79" t="s">
        <v>95</v>
      </c>
      <c r="B89" s="98">
        <f>IFERROR((B75/B87)*100,IF(B75+B87&lt;&gt;0,100,0))</f>
        <v>78.636457675855439</v>
      </c>
      <c r="C89" s="98">
        <f>IFERROR((C75/C87)*100,IF(C75+C87&lt;&gt;0,100,0))</f>
        <v>76.823674536076354</v>
      </c>
      <c r="D89" s="98">
        <f>IFERROR(((B89/C89)-1)*100,IF(B89+C89&lt;&gt;0,100,0))</f>
        <v>2.3596673170427573</v>
      </c>
      <c r="E89" s="98">
        <f>IFERROR((E75/E87)*100,IF(E75+E87&lt;&gt;0,100,0))</f>
        <v>78.636457675855439</v>
      </c>
      <c r="F89" s="98">
        <f>IFERROR((F75/F87)*100,IF(F75+F87&lt;&gt;0,100,0))</f>
        <v>76.823674536076354</v>
      </c>
      <c r="G89" s="98">
        <f>IFERROR(((E89/F89)-1)*100,IF(E89+F89&lt;&gt;0,100,0))</f>
        <v>2.3596673170427573</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43084115.316</v>
      </c>
      <c r="C97" s="135">
        <v>33424443.651000001</v>
      </c>
      <c r="D97" s="65">
        <f>B97-C97</f>
        <v>9659671.6649999991</v>
      </c>
      <c r="E97" s="135">
        <v>43084115.316</v>
      </c>
      <c r="F97" s="135">
        <v>33424443.651000001</v>
      </c>
      <c r="G97" s="80">
        <f>E97-F97</f>
        <v>9659671.6649999991</v>
      </c>
    </row>
    <row r="98" spans="1:7" s="62" customFormat="1" ht="13.5" x14ac:dyDescent="0.2">
      <c r="A98" s="114" t="s">
        <v>88</v>
      </c>
      <c r="B98" s="66">
        <v>40211947.368000001</v>
      </c>
      <c r="C98" s="135">
        <v>32079545.384</v>
      </c>
      <c r="D98" s="65">
        <f>B98-C98</f>
        <v>8132401.9840000011</v>
      </c>
      <c r="E98" s="135">
        <v>40211947.368000001</v>
      </c>
      <c r="F98" s="135">
        <v>32079545.384</v>
      </c>
      <c r="G98" s="80">
        <f>E98-F98</f>
        <v>8132401.9840000011</v>
      </c>
    </row>
    <row r="99" spans="1:7" s="62" customFormat="1" ht="12" x14ac:dyDescent="0.2">
      <c r="A99" s="115" t="s">
        <v>16</v>
      </c>
      <c r="B99" s="65">
        <f>B97-B98</f>
        <v>2872167.9479999989</v>
      </c>
      <c r="C99" s="65">
        <f>C97-C98</f>
        <v>1344898.2670000009</v>
      </c>
      <c r="D99" s="82"/>
      <c r="E99" s="65">
        <f>E97-E98</f>
        <v>2872167.9479999989</v>
      </c>
      <c r="F99" s="82">
        <f>F97-F98</f>
        <v>1344898.2670000009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15905321.026000001</v>
      </c>
      <c r="C102" s="135">
        <v>20715811.598000001</v>
      </c>
      <c r="D102" s="65">
        <f>B102-C102</f>
        <v>-4810490.5720000006</v>
      </c>
      <c r="E102" s="135">
        <v>15905321.026000001</v>
      </c>
      <c r="F102" s="135">
        <v>20715811.598000001</v>
      </c>
      <c r="G102" s="80">
        <f>E102-F102</f>
        <v>-4810490.5720000006</v>
      </c>
    </row>
    <row r="103" spans="1:7" s="16" customFormat="1" ht="13.5" x14ac:dyDescent="0.2">
      <c r="A103" s="79" t="s">
        <v>88</v>
      </c>
      <c r="B103" s="66">
        <v>13642668.116</v>
      </c>
      <c r="C103" s="135">
        <v>20827977.357999999</v>
      </c>
      <c r="D103" s="65">
        <f>B103-C103</f>
        <v>-7185309.2419999987</v>
      </c>
      <c r="E103" s="135">
        <v>13642668.116</v>
      </c>
      <c r="F103" s="135">
        <v>20827977.357999999</v>
      </c>
      <c r="G103" s="80">
        <f>E103-F103</f>
        <v>-7185309.2419999987</v>
      </c>
    </row>
    <row r="104" spans="1:7" s="28" customFormat="1" ht="12" x14ac:dyDescent="0.2">
      <c r="A104" s="81" t="s">
        <v>16</v>
      </c>
      <c r="B104" s="65">
        <f>B102-B103</f>
        <v>2262652.91</v>
      </c>
      <c r="C104" s="65">
        <f>C102-C103</f>
        <v>-112165.75999999791</v>
      </c>
      <c r="D104" s="82"/>
      <c r="E104" s="65">
        <f>E102-E103</f>
        <v>2262652.91</v>
      </c>
      <c r="F104" s="82">
        <f>F102-F103</f>
        <v>-112165.75999999791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868.64025079932003</v>
      </c>
      <c r="C111" s="137">
        <v>821.53588199015303</v>
      </c>
      <c r="D111" s="98">
        <f>IFERROR(((B111/C111)-1)*100,IF(B111+C111&lt;&gt;0,100,0))</f>
        <v>5.7336958545325611</v>
      </c>
      <c r="E111" s="84"/>
      <c r="F111" s="136">
        <v>868.64025079932003</v>
      </c>
      <c r="G111" s="136">
        <v>863.70766569512898</v>
      </c>
    </row>
    <row r="112" spans="1:7" s="16" customFormat="1" ht="12" x14ac:dyDescent="0.2">
      <c r="A112" s="79" t="s">
        <v>50</v>
      </c>
      <c r="B112" s="136">
        <v>856.42097320500898</v>
      </c>
      <c r="C112" s="137">
        <v>810.77212584368601</v>
      </c>
      <c r="D112" s="98">
        <f>IFERROR(((B112/C112)-1)*100,IF(B112+C112&lt;&gt;0,100,0))</f>
        <v>5.6302931373992449</v>
      </c>
      <c r="E112" s="84"/>
      <c r="F112" s="136">
        <v>856.42097320500898</v>
      </c>
      <c r="G112" s="136">
        <v>851.58943078245102</v>
      </c>
    </row>
    <row r="113" spans="1:7" s="16" customFormat="1" ht="12" x14ac:dyDescent="0.2">
      <c r="A113" s="79" t="s">
        <v>51</v>
      </c>
      <c r="B113" s="136">
        <v>929.21246360179805</v>
      </c>
      <c r="C113" s="137">
        <v>869.85888467870598</v>
      </c>
      <c r="D113" s="98">
        <f>IFERROR(((B113/C113)-1)*100,IF(B113+C113&lt;&gt;0,100,0))</f>
        <v>6.8233572098323814</v>
      </c>
      <c r="E113" s="84"/>
      <c r="F113" s="136">
        <v>929.21246360179805</v>
      </c>
      <c r="G113" s="136">
        <v>923.49779677641402</v>
      </c>
    </row>
    <row r="114" spans="1:7" s="28" customFormat="1" ht="12" x14ac:dyDescent="0.2">
      <c r="A114" s="81" t="s">
        <v>52</v>
      </c>
      <c r="B114" s="85"/>
      <c r="C114" s="84"/>
      <c r="D114" s="86"/>
      <c r="E114" s="84"/>
      <c r="F114" s="71"/>
      <c r="G114" s="71"/>
    </row>
    <row r="115" spans="1:7" s="16" customFormat="1" ht="12" x14ac:dyDescent="0.2">
      <c r="A115" s="79" t="s">
        <v>56</v>
      </c>
      <c r="B115" s="136">
        <v>655.09717772273598</v>
      </c>
      <c r="C115" s="137">
        <v>615.017560583864</v>
      </c>
      <c r="D115" s="98">
        <f>IFERROR(((B115/C115)-1)*100,IF(B115+C115&lt;&gt;0,100,0))</f>
        <v>6.5168248368099535</v>
      </c>
      <c r="E115" s="84"/>
      <c r="F115" s="136">
        <v>655.09717772273598</v>
      </c>
      <c r="G115" s="136">
        <v>651.80422745470003</v>
      </c>
    </row>
    <row r="116" spans="1:7" s="16" customFormat="1" ht="12" x14ac:dyDescent="0.2">
      <c r="A116" s="79" t="s">
        <v>57</v>
      </c>
      <c r="B116" s="136">
        <v>859.35868549875204</v>
      </c>
      <c r="C116" s="137">
        <v>807.83833724326303</v>
      </c>
      <c r="D116" s="98">
        <f>IFERROR(((B116/C116)-1)*100,IF(B116+C116&lt;&gt;0,100,0))</f>
        <v>6.3775567313754333</v>
      </c>
      <c r="E116" s="84"/>
      <c r="F116" s="136">
        <v>859.35868549875204</v>
      </c>
      <c r="G116" s="136">
        <v>853.44098622892102</v>
      </c>
    </row>
    <row r="117" spans="1:7" s="16" customFormat="1" ht="12" x14ac:dyDescent="0.2">
      <c r="A117" s="79" t="s">
        <v>59</v>
      </c>
      <c r="B117" s="136">
        <v>994.50599361517698</v>
      </c>
      <c r="C117" s="137">
        <v>926.75027491583205</v>
      </c>
      <c r="D117" s="98">
        <f>IFERROR(((B117/C117)-1)*100,IF(B117+C117&lt;&gt;0,100,0))</f>
        <v>7.3111085621742733</v>
      </c>
      <c r="E117" s="84"/>
      <c r="F117" s="136">
        <v>994.50599361517698</v>
      </c>
      <c r="G117" s="136">
        <v>989.82754201914395</v>
      </c>
    </row>
    <row r="118" spans="1:7" s="16" customFormat="1" ht="12" x14ac:dyDescent="0.2">
      <c r="A118" s="79" t="s">
        <v>58</v>
      </c>
      <c r="B118" s="136">
        <v>924.09695875877003</v>
      </c>
      <c r="C118" s="137">
        <v>882.86206970754495</v>
      </c>
      <c r="D118" s="98">
        <f>IFERROR(((B118/C118)-1)*100,IF(B118+C118&lt;&gt;0,100,0))</f>
        <v>4.6705924363569462</v>
      </c>
      <c r="E118" s="84"/>
      <c r="F118" s="136">
        <v>924.09695875877003</v>
      </c>
      <c r="G118" s="136">
        <v>918.71201602935503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50</v>
      </c>
      <c r="C127" s="66">
        <v>33</v>
      </c>
      <c r="D127" s="98">
        <f>IFERROR(((B127/C127)-1)*100,IF(B127+C127&lt;&gt;0,100,0))</f>
        <v>51.515151515151516</v>
      </c>
      <c r="E127" s="66">
        <v>50</v>
      </c>
      <c r="F127" s="66">
        <v>33</v>
      </c>
      <c r="G127" s="98">
        <f>IFERROR(((E127/F127)-1)*100,IF(E127+F127&lt;&gt;0,100,0))</f>
        <v>51.515151515151516</v>
      </c>
    </row>
    <row r="128" spans="1:7" s="16" customFormat="1" ht="12" x14ac:dyDescent="0.2">
      <c r="A128" s="79" t="s">
        <v>74</v>
      </c>
      <c r="B128" s="67">
        <v>2</v>
      </c>
      <c r="C128" s="66">
        <v>2</v>
      </c>
      <c r="D128" s="98">
        <f>IFERROR(((B128/C128)-1)*100,IF(B128+C128&lt;&gt;0,100,0))</f>
        <v>0</v>
      </c>
      <c r="E128" s="66">
        <v>2</v>
      </c>
      <c r="F128" s="66">
        <v>2</v>
      </c>
      <c r="G128" s="98">
        <f>IFERROR(((E128/F128)-1)*100,IF(E128+F128&lt;&gt;0,100,0))</f>
        <v>0</v>
      </c>
    </row>
    <row r="129" spans="1:7" s="28" customFormat="1" ht="12" x14ac:dyDescent="0.2">
      <c r="A129" s="81" t="s">
        <v>34</v>
      </c>
      <c r="B129" s="82">
        <f>SUM(B126:B128)</f>
        <v>52</v>
      </c>
      <c r="C129" s="82">
        <f>SUM(C126:C128)</f>
        <v>35</v>
      </c>
      <c r="D129" s="98">
        <f>IFERROR(((B129/C129)-1)*100,IF(B129+C129&lt;&gt;0,100,0))</f>
        <v>48.571428571428577</v>
      </c>
      <c r="E129" s="82">
        <f>SUM(E126:E128)</f>
        <v>52</v>
      </c>
      <c r="F129" s="82">
        <f>SUM(F126:F128)</f>
        <v>35</v>
      </c>
      <c r="G129" s="98">
        <f>IFERROR(((E129/F129)-1)*100,IF(E129+F129&lt;&gt;0,100,0))</f>
        <v>48.571428571428577</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0</v>
      </c>
      <c r="D132" s="98">
        <f>IFERROR(((B132/C132)-1)*100,IF(B132+C132&lt;&gt;0,100,0))</f>
        <v>0</v>
      </c>
      <c r="E132" s="66">
        <v>0</v>
      </c>
      <c r="F132" s="66">
        <v>0</v>
      </c>
      <c r="G132" s="98">
        <f>IFERROR(((E132/F132)-1)*100,IF(E132+F132&lt;&gt;0,100,0))</f>
        <v>0</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0</v>
      </c>
      <c r="D134" s="98">
        <f>IFERROR(((B134/C134)-1)*100,IF(B134+C134&lt;&gt;0,100,0))</f>
        <v>0</v>
      </c>
      <c r="E134" s="82">
        <f>SUM(E132:E133)</f>
        <v>0</v>
      </c>
      <c r="F134" s="82">
        <f>SUM(F132:F133)</f>
        <v>0</v>
      </c>
      <c r="G134" s="98">
        <f>IFERROR(((E134/F134)-1)*100,IF(E134+F134&lt;&gt;0,100,0))</f>
        <v>0</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23238</v>
      </c>
      <c r="C138" s="66">
        <v>10410</v>
      </c>
      <c r="D138" s="98">
        <f>IFERROR(((B138/C138)-1)*100,IF(B138+C138&lt;&gt;0,100,0))</f>
        <v>123.22766570605185</v>
      </c>
      <c r="E138" s="66">
        <v>23238</v>
      </c>
      <c r="F138" s="66">
        <v>10410</v>
      </c>
      <c r="G138" s="98">
        <f>IFERROR(((E138/F138)-1)*100,IF(E138+F138&lt;&gt;0,100,0))</f>
        <v>123.22766570605185</v>
      </c>
    </row>
    <row r="139" spans="1:7" s="16" customFormat="1" ht="12" x14ac:dyDescent="0.2">
      <c r="A139" s="79" t="s">
        <v>74</v>
      </c>
      <c r="B139" s="67">
        <v>32</v>
      </c>
      <c r="C139" s="66">
        <v>3</v>
      </c>
      <c r="D139" s="98">
        <f>IFERROR(((B139/C139)-1)*100,IF(B139+C139&lt;&gt;0,100,0))</f>
        <v>966.66666666666663</v>
      </c>
      <c r="E139" s="66">
        <v>32</v>
      </c>
      <c r="F139" s="66">
        <v>3</v>
      </c>
      <c r="G139" s="98">
        <f>IFERROR(((E139/F139)-1)*100,IF(E139+F139&lt;&gt;0,100,0))</f>
        <v>966.66666666666663</v>
      </c>
    </row>
    <row r="140" spans="1:7" s="16" customFormat="1" ht="12" x14ac:dyDescent="0.2">
      <c r="A140" s="81" t="s">
        <v>34</v>
      </c>
      <c r="B140" s="82">
        <f>SUM(B137:B139)</f>
        <v>23270</v>
      </c>
      <c r="C140" s="82">
        <f>SUM(C137:C139)</f>
        <v>10413</v>
      </c>
      <c r="D140" s="98">
        <f>IFERROR(((B140/C140)-1)*100,IF(B140+C140&lt;&gt;0,100,0))</f>
        <v>123.47066167290888</v>
      </c>
      <c r="E140" s="82">
        <f>SUM(E137:E139)</f>
        <v>23270</v>
      </c>
      <c r="F140" s="82">
        <f>SUM(F137:F139)</f>
        <v>10413</v>
      </c>
      <c r="G140" s="98">
        <f>IFERROR(((E140/F140)-1)*100,IF(E140+F140&lt;&gt;0,100,0))</f>
        <v>123.47066167290888</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0</v>
      </c>
      <c r="D143" s="98">
        <f>IFERROR(((B143/C143)-1)*100,)</f>
        <v>0</v>
      </c>
      <c r="E143" s="66">
        <v>0</v>
      </c>
      <c r="F143" s="66">
        <v>0</v>
      </c>
      <c r="G143" s="98">
        <f>IFERROR(((E143/F143)-1)*100,)</f>
        <v>0</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0</v>
      </c>
      <c r="D145" s="98">
        <f>IFERROR(((B145/C145)-1)*100,)</f>
        <v>0</v>
      </c>
      <c r="E145" s="82">
        <f>SUM(E143:E144)</f>
        <v>0</v>
      </c>
      <c r="F145" s="82">
        <f>SUM(F143:F144)</f>
        <v>0</v>
      </c>
      <c r="G145" s="98">
        <f>IFERROR(((E145/F145)-1)*100,)</f>
        <v>0</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2024905.7530100001</v>
      </c>
      <c r="C149" s="66">
        <v>1001711.46724</v>
      </c>
      <c r="D149" s="98">
        <f>IFERROR(((B149/C149)-1)*100,IF(B149+C149&lt;&gt;0,100,0))</f>
        <v>102.14461142081075</v>
      </c>
      <c r="E149" s="66">
        <v>2024905.7530100001</v>
      </c>
      <c r="F149" s="66">
        <v>1001711.46724</v>
      </c>
      <c r="G149" s="98">
        <f>IFERROR(((E149/F149)-1)*100,IF(E149+F149&lt;&gt;0,100,0))</f>
        <v>102.14461142081075</v>
      </c>
    </row>
    <row r="150" spans="1:7" s="32" customFormat="1" x14ac:dyDescent="0.2">
      <c r="A150" s="79" t="s">
        <v>74</v>
      </c>
      <c r="B150" s="67">
        <v>109221.19</v>
      </c>
      <c r="C150" s="66">
        <v>19413.71</v>
      </c>
      <c r="D150" s="98">
        <f>IFERROR(((B150/C150)-1)*100,IF(B150+C150&lt;&gt;0,100,0))</f>
        <v>462.59823598889653</v>
      </c>
      <c r="E150" s="66">
        <v>109221.19</v>
      </c>
      <c r="F150" s="66">
        <v>19413.71</v>
      </c>
      <c r="G150" s="98">
        <f>IFERROR(((E150/F150)-1)*100,IF(E150+F150&lt;&gt;0,100,0))</f>
        <v>462.59823598889653</v>
      </c>
    </row>
    <row r="151" spans="1:7" s="16" customFormat="1" ht="12" x14ac:dyDescent="0.2">
      <c r="A151" s="81" t="s">
        <v>34</v>
      </c>
      <c r="B151" s="82">
        <f>SUM(B148:B150)</f>
        <v>2134126.94301</v>
      </c>
      <c r="C151" s="82">
        <f>SUM(C148:C150)</f>
        <v>1021125.17724</v>
      </c>
      <c r="D151" s="98">
        <f>IFERROR(((B151/C151)-1)*100,IF(B151+C151&lt;&gt;0,100,0))</f>
        <v>108.99758331082711</v>
      </c>
      <c r="E151" s="82">
        <f>SUM(E148:E150)</f>
        <v>2134126.94301</v>
      </c>
      <c r="F151" s="82">
        <f>SUM(F148:F150)</f>
        <v>1021125.17724</v>
      </c>
      <c r="G151" s="98">
        <f>IFERROR(((E151/F151)-1)*100,IF(E151+F151&lt;&gt;0,100,0))</f>
        <v>108.99758331082711</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0</v>
      </c>
      <c r="D154" s="98">
        <f>IFERROR(((B154/C154)-1)*100,IF(B154+C154&lt;&gt;0,100,0))</f>
        <v>0</v>
      </c>
      <c r="E154" s="66">
        <v>0</v>
      </c>
      <c r="F154" s="66">
        <v>0</v>
      </c>
      <c r="G154" s="98">
        <f>IFERROR(((E154/F154)-1)*100,IF(E154+F154&lt;&gt;0,100,0))</f>
        <v>0</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0</v>
      </c>
      <c r="D156" s="98">
        <f>IFERROR(((B156/C156)-1)*100,IF(B156+C156&lt;&gt;0,100,0))</f>
        <v>0</v>
      </c>
      <c r="E156" s="82">
        <f>SUM(E154:E155)</f>
        <v>0</v>
      </c>
      <c r="F156" s="82">
        <f>SUM(F154:F155)</f>
        <v>0</v>
      </c>
      <c r="G156" s="98">
        <f>IFERROR(((E156/F156)-1)*100,IF(E156+F156&lt;&gt;0,100,0))</f>
        <v>0</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1443654</v>
      </c>
      <c r="C160" s="66">
        <v>1062210</v>
      </c>
      <c r="D160" s="98">
        <f>IFERROR(((B160/C160)-1)*100,IF(B160+C160&lt;&gt;0,100,0))</f>
        <v>35.910413195130907</v>
      </c>
      <c r="E160" s="78"/>
      <c r="F160" s="78"/>
      <c r="G160" s="65"/>
    </row>
    <row r="161" spans="1:7" s="16" customFormat="1" ht="12" x14ac:dyDescent="0.2">
      <c r="A161" s="79" t="s">
        <v>74</v>
      </c>
      <c r="B161" s="67">
        <v>1616</v>
      </c>
      <c r="C161" s="66">
        <v>1709</v>
      </c>
      <c r="D161" s="98">
        <f>IFERROR(((B161/C161)-1)*100,IF(B161+C161&lt;&gt;0,100,0))</f>
        <v>-5.441778818022236</v>
      </c>
      <c r="E161" s="78"/>
      <c r="F161" s="78"/>
      <c r="G161" s="65"/>
    </row>
    <row r="162" spans="1:7" s="28" customFormat="1" ht="12" x14ac:dyDescent="0.2">
      <c r="A162" s="81" t="s">
        <v>34</v>
      </c>
      <c r="B162" s="82">
        <f>SUM(B159:B161)</f>
        <v>1445685</v>
      </c>
      <c r="C162" s="82">
        <f>SUM(C159:C161)</f>
        <v>1064134</v>
      </c>
      <c r="D162" s="98">
        <f>IFERROR(((B162/C162)-1)*100,IF(B162+C162&lt;&gt;0,100,0))</f>
        <v>35.855540749567247</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131744</v>
      </c>
      <c r="C165" s="66">
        <v>126584</v>
      </c>
      <c r="D165" s="98">
        <f>IFERROR(((B165/C165)-1)*100,IF(B165+C165&lt;&gt;0,100,0))</f>
        <v>4.0763445617139515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131744</v>
      </c>
      <c r="C167" s="82">
        <f>SUM(C165:C166)</f>
        <v>126584</v>
      </c>
      <c r="D167" s="98">
        <f>IFERROR(((B167/C167)-1)*100,IF(B167+C167&lt;&gt;0,100,0))</f>
        <v>4.0763445617139515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5999</v>
      </c>
      <c r="C175" s="113">
        <v>7073</v>
      </c>
      <c r="D175" s="111">
        <f>IFERROR(((B175/C175)-1)*100,IF(B175+C175&lt;&gt;0,100,0))</f>
        <v>-15.18450445355578</v>
      </c>
      <c r="E175" s="113">
        <v>5999</v>
      </c>
      <c r="F175" s="113">
        <v>7073</v>
      </c>
      <c r="G175" s="111">
        <f>IFERROR(((E175/F175)-1)*100,IF(E175+F175&lt;&gt;0,100,0))</f>
        <v>-15.18450445355578</v>
      </c>
    </row>
    <row r="176" spans="1:7" x14ac:dyDescent="0.2">
      <c r="A176" s="101" t="s">
        <v>32</v>
      </c>
      <c r="B176" s="112">
        <v>24943</v>
      </c>
      <c r="C176" s="113">
        <v>42193</v>
      </c>
      <c r="D176" s="111">
        <f t="shared" ref="D176:D178" si="5">IFERROR(((B176/C176)-1)*100,IF(B176+C176&lt;&gt;0,100,0))</f>
        <v>-40.883558884175095</v>
      </c>
      <c r="E176" s="113">
        <v>24943</v>
      </c>
      <c r="F176" s="113">
        <v>42193</v>
      </c>
      <c r="G176" s="111">
        <f>IFERROR(((E176/F176)-1)*100,IF(E176+F176&lt;&gt;0,100,0))</f>
        <v>-40.883558884175095</v>
      </c>
    </row>
    <row r="177" spans="1:7" x14ac:dyDescent="0.2">
      <c r="A177" s="101" t="s">
        <v>92</v>
      </c>
      <c r="B177" s="112">
        <v>11207334</v>
      </c>
      <c r="C177" s="113">
        <v>14506798</v>
      </c>
      <c r="D177" s="111">
        <f t="shared" si="5"/>
        <v>-22.744261000945897</v>
      </c>
      <c r="E177" s="113">
        <v>11207334</v>
      </c>
      <c r="F177" s="113">
        <v>14506798</v>
      </c>
      <c r="G177" s="111">
        <f>IFERROR(((E177/F177)-1)*100,IF(E177+F177&lt;&gt;0,100,0))</f>
        <v>-22.744261000945897</v>
      </c>
    </row>
    <row r="178" spans="1:7" x14ac:dyDescent="0.2">
      <c r="A178" s="101" t="s">
        <v>93</v>
      </c>
      <c r="B178" s="112">
        <v>97206</v>
      </c>
      <c r="C178" s="113">
        <v>122355</v>
      </c>
      <c r="D178" s="111">
        <f t="shared" si="5"/>
        <v>-20.554125291160965</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168</v>
      </c>
      <c r="C181" s="113">
        <v>369</v>
      </c>
      <c r="D181" s="111">
        <f t="shared" ref="D181:D184" si="6">IFERROR(((B181/C181)-1)*100,IF(B181+C181&lt;&gt;0,100,0))</f>
        <v>-54.471544715447152</v>
      </c>
      <c r="E181" s="113">
        <v>168</v>
      </c>
      <c r="F181" s="113">
        <v>369</v>
      </c>
      <c r="G181" s="111">
        <f t="shared" ref="G181" si="7">IFERROR(((E181/F181)-1)*100,IF(E181+F181&lt;&gt;0,100,0))</f>
        <v>-54.471544715447152</v>
      </c>
    </row>
    <row r="182" spans="1:7" x14ac:dyDescent="0.2">
      <c r="A182" s="101" t="s">
        <v>32</v>
      </c>
      <c r="B182" s="112">
        <v>1879</v>
      </c>
      <c r="C182" s="113">
        <v>5340</v>
      </c>
      <c r="D182" s="111">
        <f t="shared" si="6"/>
        <v>-64.812734082397</v>
      </c>
      <c r="E182" s="113">
        <v>1879</v>
      </c>
      <c r="F182" s="113">
        <v>5340</v>
      </c>
      <c r="G182" s="111">
        <f t="shared" ref="G182" si="8">IFERROR(((E182/F182)-1)*100,IF(E182+F182&lt;&gt;0,100,0))</f>
        <v>-64.812734082397</v>
      </c>
    </row>
    <row r="183" spans="1:7" x14ac:dyDescent="0.2">
      <c r="A183" s="101" t="s">
        <v>92</v>
      </c>
      <c r="B183" s="112">
        <v>23639</v>
      </c>
      <c r="C183" s="113">
        <v>81971</v>
      </c>
      <c r="D183" s="111">
        <f t="shared" si="6"/>
        <v>-71.161752327042493</v>
      </c>
      <c r="E183" s="113">
        <v>23639</v>
      </c>
      <c r="F183" s="113">
        <v>81971</v>
      </c>
      <c r="G183" s="111">
        <f t="shared" ref="G183" si="9">IFERROR(((E183/F183)-1)*100,IF(E183+F183&lt;&gt;0,100,0))</f>
        <v>-71.161752327042493</v>
      </c>
    </row>
    <row r="184" spans="1:7" x14ac:dyDescent="0.2">
      <c r="A184" s="101" t="s">
        <v>93</v>
      </c>
      <c r="B184" s="112">
        <v>50681</v>
      </c>
      <c r="C184" s="113">
        <v>28955</v>
      </c>
      <c r="D184" s="111">
        <f t="shared" si="6"/>
        <v>75.033672940770174</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2023-01-09T06:15:54Z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