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8F2AC0DE-12E4-45FD-93AF-045BE83689BF}"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<sst xmlns="http://schemas.openxmlformats.org/spreadsheetml/2006/main" count="265" uniqueCount="100">
  <si>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</si>
  <si>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</si>
  <si>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</si>
  <si>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</si>
  <si>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</si>
  <si>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</si>
  <si>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</si>
  <si>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</si>
  <si>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</si>
  <si>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</si>
  <si>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</si>
  <si>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</si>
  <si>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</si>
  <si>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</si>
  <si>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</si>
  <si>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</si>
  <si>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</si>
  <si>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</si>
  <si>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</si>
  <si>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</si>
  <si>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</si>
  <si>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</si>
  <si>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</si>
  <si>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</si>
  <si>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</si>
  <si>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</si>
  <si>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</si>
  <si>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</si>
  <si>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</si>
  <si>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</si>
  <si>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</si>
  <si>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</si>
  <si>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</si>
  <si>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</si>
  <si>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</si>
  <si>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</si>
  <si>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</si>
  <si>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</si>
  <si>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</si>
  <si>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</si>
  <si>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</si>
  <si>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</si>
  <si>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</si>
  <si>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</si>
  <si>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</si>
  <si>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</si>
  <si>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</si>
  <si>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</si>
  <si>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</si>
  <si>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</si>
  <si>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</si>
  <si>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</si>
  <si>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</si>
  <si>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</si>
  <si>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</si>
  <si>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</si>
  <si>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</si>
  <si>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</si>
  <si>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</si>
  <si>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</si>
  <si>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</si>
  <si>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</si>
  <si>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</si>
  <si>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</si>
  <si>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</si>
  <si>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</si>
  <si>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</si>
  <si>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</si>
  <si>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</si>
  <si>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</si>
  <si>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</si>
  <si>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</si>
  <si>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</si>
  <si>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</si>
  <si>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</si>
  <si>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</si>
  <si>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</si>
  <si>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</si>
  <si>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</si>
  <si>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</si>
  <si>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</si>
  <si>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</si>
  <si>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</si>
  <si>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</si>
  <si>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</si>
  <si>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</si>
  <si>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</si>
  <si>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</si>
  <si>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</si>
  <si>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</si>
  <si>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</si>
  <si>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</si>
  <si>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</si>
  <si>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</si>
  <si>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</si>
  <si>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</si>
  <si>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</si>
  <si>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9 May 2025</t>
  </si>
  <si>
    <t>09.05.2025</t>
  </si>
  <si>
    <t>10.05.2024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</si>
</sst>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1843557</v>
      </c>
      <c r="C11" s="54">
        <v>1563918</v>
      </c>
      <c r="D11" s="73">
        <f>IFERROR(((B11/C11)-1)*100,IF(B11+C11&lt;&gt;0,100,0))</f>
        <v>17.880668935327805</v>
      </c>
      <c r="E11" s="54">
        <v>33269364</v>
      </c>
      <c r="F11" s="54">
        <v>30234813</v>
      </c>
      <c r="G11" s="73">
        <f>IFERROR(((E11/F11)-1)*100,IF(E11+F11&lt;&gt;0,100,0))</f>
        <v>10.036612430842551</v>
      </c>
    </row>
    <row r="12" spans="1:7" s="15" customFormat="1" ht="12" x14ac:dyDescent="0.2">
      <c r="A12" s="51" t="s">
        <v>9</v>
      </c>
      <c r="B12" s="54">
        <v>1412422.398</v>
      </c>
      <c r="C12" s="54">
        <v>1244363.6629999999</v>
      </c>
      <c r="D12" s="73">
        <f>IFERROR(((B12/C12)-1)*100,IF(B12+C12&lt;&gt;0,100,0))</f>
        <v>13.505596474493009</v>
      </c>
      <c r="E12" s="54">
        <v>29238712.513999999</v>
      </c>
      <c r="F12" s="54">
        <v>24842692.465999998</v>
      </c>
      <c r="G12" s="73">
        <f>IFERROR(((E12/F12)-1)*100,IF(E12+F12&lt;&gt;0,100,0))</f>
        <v>17.69542513967215</v>
      </c>
    </row>
    <row r="13" spans="1:7" s="15" customFormat="1" ht="12" x14ac:dyDescent="0.2">
      <c r="A13" s="51" t="s">
        <v>10</v>
      </c>
      <c r="B13" s="54">
        <v>106219606.33854</v>
      </c>
      <c r="C13" s="54">
        <v>88943628.848717093</v>
      </c>
      <c r="D13" s="73">
        <f>IFERROR(((B13/C13)-1)*100,IF(B13+C13&lt;&gt;0,100,0))</f>
        <v>19.423513199812614</v>
      </c>
      <c r="E13" s="54">
        <v>2289723733.9960399</v>
      </c>
      <c r="F13" s="54">
        <v>1725706036.41817</v>
      </c>
      <c r="G13" s="73">
        <f>IFERROR(((E13/F13)-1)*100,IF(E13+F13&lt;&gt;0,100,0))</f>
        <v>32.68330096060452</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500</v>
      </c>
      <c r="C16" s="54">
        <v>390</v>
      </c>
      <c r="D16" s="73">
        <f>IFERROR(((B16/C16)-1)*100,IF(B16+C16&lt;&gt;0,100,0))</f>
        <v>28.205128205128215</v>
      </c>
      <c r="E16" s="54">
        <v>8022</v>
      </c>
      <c r="F16" s="54">
        <v>7980</v>
      </c>
      <c r="G16" s="73">
        <f>IFERROR(((E16/F16)-1)*100,IF(E16+F16&lt;&gt;0,100,0))</f>
        <v>0.52631578947368585</v>
      </c>
    </row>
    <row r="17" spans="1:7" s="15" customFormat="1" ht="12" x14ac:dyDescent="0.2">
      <c r="A17" s="51" t="s">
        <v>9</v>
      </c>
      <c r="B17" s="54">
        <v>216088.68599999999</v>
      </c>
      <c r="C17" s="54">
        <v>144250.375</v>
      </c>
      <c r="D17" s="73">
        <f>IFERROR(((B17/C17)-1)*100,IF(B17+C17&lt;&gt;0,100,0))</f>
        <v>49.801125993606597</v>
      </c>
      <c r="E17" s="54">
        <v>3453307.0240000002</v>
      </c>
      <c r="F17" s="54">
        <v>3710388.5010000002</v>
      </c>
      <c r="G17" s="73">
        <f>IFERROR(((E17/F17)-1)*100,IF(E17+F17&lt;&gt;0,100,0))</f>
        <v>-6.9286943114100552</v>
      </c>
    </row>
    <row r="18" spans="1:7" s="15" customFormat="1" ht="12" x14ac:dyDescent="0.2">
      <c r="A18" s="51" t="s">
        <v>10</v>
      </c>
      <c r="B18" s="54">
        <v>11942553.150185401</v>
      </c>
      <c r="C18" s="54">
        <v>7278650.8520621499</v>
      </c>
      <c r="D18" s="73">
        <f>IFERROR(((B18/C18)-1)*100,IF(B18+C18&lt;&gt;0,100,0))</f>
        <v>64.076466819422961</v>
      </c>
      <c r="E18" s="54">
        <v>251338694.281699</v>
      </c>
      <c r="F18" s="54">
        <v>196820787.58783501</v>
      </c>
      <c r="G18" s="73">
        <f>IFERROR(((E18/F18)-1)*100,IF(E18+F18&lt;&gt;0,100,0))</f>
        <v>27.699262543360327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14719978.369000001</v>
      </c>
      <c r="C24" s="53">
        <v>12988679.3268</v>
      </c>
      <c r="D24" s="52">
        <f>B24-C24</f>
        <v>1731299.042200001</v>
      </c>
      <c r="E24" s="54">
        <v>289024389.45523</v>
      </c>
      <c r="F24" s="54">
        <v>254106318.37424999</v>
      </c>
      <c r="G24" s="52">
        <f>E24-F24</f>
        <v>34918071.080980003</v>
      </c>
    </row>
    <row r="25" spans="1:7" s="15" customFormat="1" ht="12" x14ac:dyDescent="0.2">
      <c r="A25" s="55" t="s">
        <v>15</v>
      </c>
      <c r="B25" s="53">
        <v>14835999.258309999</v>
      </c>
      <c r="C25" s="53">
        <v>17988722.74907</v>
      </c>
      <c r="D25" s="52">
        <f>B25-C25</f>
        <v>-3152723.4907600004</v>
      </c>
      <c r="E25" s="54">
        <v>386266448.67473</v>
      </c>
      <c r="F25" s="54">
        <v>303675153.13947999</v>
      </c>
      <c r="G25" s="52">
        <f>E25-F25</f>
        <v>82591295.535250008</v>
      </c>
    </row>
    <row r="26" spans="1:7" s="25" customFormat="1" ht="12" x14ac:dyDescent="0.2">
      <c r="A26" s="56" t="s">
        <v>16</v>
      </c>
      <c r="B26" s="57">
        <f>B24-B25</f>
        <v>-116020.8893099986</v>
      </c>
      <c r="C26" s="57">
        <f>C24-C25</f>
        <v>-5000043.42227</v>
      </c>
      <c r="D26" s="57"/>
      <c r="E26" s="57">
        <f>E24-E25</f>
        <v>-97242059.219500005</v>
      </c>
      <c r="F26" s="57">
        <f>F24-F25</f>
        <v>-49568834.76523</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91861.212282070002</v>
      </c>
      <c r="C33" s="104">
        <v>78464.224447369998</v>
      </c>
      <c r="D33" s="73">
        <f t="shared" ref="D33:D42" si="0">IFERROR(((B33/C33)-1)*100,IF(B33+C33&lt;&gt;0,100,0))</f>
        <v>17.074007841224571</v>
      </c>
      <c r="E33" s="51"/>
      <c r="F33" s="104">
        <v>92653.29</v>
      </c>
      <c r="G33" s="104">
        <v>90890.08</v>
      </c>
    </row>
    <row r="34" spans="1:7" s="15" customFormat="1" ht="12" x14ac:dyDescent="0.2">
      <c r="A34" s="51" t="s">
        <v>23</v>
      </c>
      <c r="B34" s="104">
        <v>91095.942434989993</v>
      </c>
      <c r="C34" s="104">
        <v>80035.226124089997</v>
      </c>
      <c r="D34" s="73">
        <f t="shared" si="0"/>
        <v>13.819810159280355</v>
      </c>
      <c r="E34" s="51"/>
      <c r="F34" s="104">
        <v>91859.43</v>
      </c>
      <c r="G34" s="104">
        <v>89540.479999999996</v>
      </c>
    </row>
    <row r="35" spans="1:7" s="15" customFormat="1" ht="12" x14ac:dyDescent="0.2">
      <c r="A35" s="51" t="s">
        <v>24</v>
      </c>
      <c r="B35" s="104">
        <v>89708.787006579994</v>
      </c>
      <c r="C35" s="104">
        <v>73054.317046309996</v>
      </c>
      <c r="D35" s="73">
        <f t="shared" si="0"/>
        <v>22.797379584990885</v>
      </c>
      <c r="E35" s="51"/>
      <c r="F35" s="104">
        <v>90776.67</v>
      </c>
      <c r="G35" s="104">
        <v>89290.21</v>
      </c>
    </row>
    <row r="36" spans="1:7" s="15" customFormat="1" ht="12" x14ac:dyDescent="0.2">
      <c r="A36" s="51" t="s">
        <v>25</v>
      </c>
      <c r="B36" s="104">
        <v>84383.468292060003</v>
      </c>
      <c r="C36" s="104">
        <v>72180.817965449998</v>
      </c>
      <c r="D36" s="73">
        <f t="shared" si="0"/>
        <v>16.90566922149721</v>
      </c>
      <c r="E36" s="51"/>
      <c r="F36" s="104">
        <v>85228.78</v>
      </c>
      <c r="G36" s="104">
        <v>83362.22</v>
      </c>
    </row>
    <row r="37" spans="1:7" s="15" customFormat="1" ht="12" x14ac:dyDescent="0.2">
      <c r="A37" s="51" t="s">
        <v>79</v>
      </c>
      <c r="B37" s="104">
        <v>70418.815292169995</v>
      </c>
      <c r="C37" s="104">
        <v>63449.734525860003</v>
      </c>
      <c r="D37" s="73">
        <f t="shared" si="0"/>
        <v>10.983624783283563</v>
      </c>
      <c r="E37" s="51"/>
      <c r="F37" s="104">
        <v>72110.559999999998</v>
      </c>
      <c r="G37" s="104">
        <v>68181.62</v>
      </c>
    </row>
    <row r="38" spans="1:7" s="15" customFormat="1" ht="12" x14ac:dyDescent="0.2">
      <c r="A38" s="51" t="s">
        <v>26</v>
      </c>
      <c r="B38" s="104">
        <v>130307.78272172999</v>
      </c>
      <c r="C38" s="104">
        <v>108579.24364612999</v>
      </c>
      <c r="D38" s="73">
        <f t="shared" si="0"/>
        <v>20.011687635636299</v>
      </c>
      <c r="E38" s="51"/>
      <c r="F38" s="104">
        <v>131669.1</v>
      </c>
      <c r="G38" s="104">
        <v>128398.54</v>
      </c>
    </row>
    <row r="39" spans="1:7" s="15" customFormat="1" ht="12" x14ac:dyDescent="0.2">
      <c r="A39" s="51" t="s">
        <v>27</v>
      </c>
      <c r="B39" s="104">
        <v>20549.371701259999</v>
      </c>
      <c r="C39" s="104">
        <v>16954.839962409998</v>
      </c>
      <c r="D39" s="73">
        <f t="shared" si="0"/>
        <v>21.200623225104543</v>
      </c>
      <c r="E39" s="51"/>
      <c r="F39" s="104">
        <v>20952.509999999998</v>
      </c>
      <c r="G39" s="104">
        <v>20252.78</v>
      </c>
    </row>
    <row r="40" spans="1:7" s="15" customFormat="1" ht="12" x14ac:dyDescent="0.2">
      <c r="A40" s="51" t="s">
        <v>28</v>
      </c>
      <c r="B40" s="104">
        <v>127651.94693128001</v>
      </c>
      <c r="C40" s="104">
        <v>105848.35240287</v>
      </c>
      <c r="D40" s="73">
        <f t="shared" si="0"/>
        <v>20.598898361141437</v>
      </c>
      <c r="E40" s="51"/>
      <c r="F40" s="104">
        <v>129456.19</v>
      </c>
      <c r="G40" s="104">
        <v>126141.09</v>
      </c>
    </row>
    <row r="41" spans="1:7" s="15" customFormat="1" ht="12" x14ac:dyDescent="0.2">
      <c r="A41" s="51" t="s">
        <v>29</v>
      </c>
      <c r="B41" s="59"/>
      <c r="C41" s="59"/>
      <c r="D41" s="73">
        <f t="shared" si="0"/>
        <v>0</v>
      </c>
      <c r="E41" s="51"/>
      <c r="F41" s="59"/>
      <c r="G41" s="59"/>
    </row>
    <row r="42" spans="1:7" s="15" customFormat="1" ht="12" x14ac:dyDescent="0.2">
      <c r="A42" s="51" t="s">
        <v>78</v>
      </c>
      <c r="B42" s="104">
        <v>543.75247142000001</v>
      </c>
      <c r="C42" s="104">
        <v>684.75356207000004</v>
      </c>
      <c r="D42" s="73">
        <f t="shared" si="0"/>
        <v>-20.591508896099175</v>
      </c>
      <c r="E42" s="51"/>
      <c r="F42" s="104">
        <v>549.35</v>
      </c>
      <c r="G42" s="104">
        <v>537.91999999999996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20561.565487607601</v>
      </c>
      <c r="D48" s="59"/>
      <c r="E48" s="105">
        <v>18967.633771262899</v>
      </c>
      <c r="F48" s="59"/>
      <c r="G48" s="73">
        <f>IFERROR(((C48/E48)-1)*100,IF(C48+E48&lt;&gt;0,100,0))</f>
        <v>8.4034294185899139</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5005</v>
      </c>
      <c r="D54" s="62"/>
      <c r="E54" s="106">
        <v>909507</v>
      </c>
      <c r="F54" s="106">
        <v>117193164.505</v>
      </c>
      <c r="G54" s="106">
        <v>11074228.16584</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6425</v>
      </c>
      <c r="C68" s="53">
        <v>5997</v>
      </c>
      <c r="D68" s="73">
        <f>IFERROR(((B68/C68)-1)*100,IF(B68+C68&lt;&gt;0,100,0))</f>
        <v>7.1369017842254356</v>
      </c>
      <c r="E68" s="53">
        <v>107359</v>
      </c>
      <c r="F68" s="53">
        <v>109313</v>
      </c>
      <c r="G68" s="73">
        <f>IFERROR(((E68/F68)-1)*100,IF(E68+F68&lt;&gt;0,100,0))</f>
        <v>-1.787527558478863</v>
      </c>
    </row>
    <row r="69" spans="1:7" s="15" customFormat="1" ht="12" x14ac:dyDescent="0.2">
      <c r="A69" s="66" t="s">
        <v>54</v>
      </c>
      <c r="B69" s="54">
        <v>325691403.64700001</v>
      </c>
      <c r="C69" s="53">
        <v>254730413.05199999</v>
      </c>
      <c r="D69" s="73">
        <f>IFERROR(((B69/C69)-1)*100,IF(B69+C69&lt;&gt;0,100,0))</f>
        <v>27.857290279867076</v>
      </c>
      <c r="E69" s="53">
        <v>4918964930.2609997</v>
      </c>
      <c r="F69" s="53">
        <v>4247986414.875</v>
      </c>
      <c r="G69" s="73">
        <f>IFERROR(((E69/F69)-1)*100,IF(E69+F69&lt;&gt;0,100,0))</f>
        <v>15.795213304742738</v>
      </c>
    </row>
    <row r="70" spans="1:7" s="15" customFormat="1" ht="12" x14ac:dyDescent="0.2">
      <c r="A70" s="66" t="s">
        <v>55</v>
      </c>
      <c r="B70" s="54">
        <v>293595148.48157001</v>
      </c>
      <c r="C70" s="53">
        <v>221724433.36467001</v>
      </c>
      <c r="D70" s="73">
        <f>IFERROR(((B70/C70)-1)*100,IF(B70+C70&lt;&gt;0,100,0))</f>
        <v>32.414431745866402</v>
      </c>
      <c r="E70" s="53">
        <v>4508901408.6078997</v>
      </c>
      <c r="F70" s="53">
        <v>3778542959.8678002</v>
      </c>
      <c r="G70" s="73">
        <f>IFERROR(((E70/F70)-1)*100,IF(E70+F70&lt;&gt;0,100,0))</f>
        <v>19.329102685804923</v>
      </c>
    </row>
    <row r="71" spans="1:7" s="15" customFormat="1" ht="12" x14ac:dyDescent="0.2">
      <c r="A71" s="66" t="s">
        <v>93</v>
      </c>
      <c r="B71" s="73">
        <f>IFERROR(B69/B68/1000,)</f>
        <v>50.69126905011673</v>
      </c>
      <c r="C71" s="73">
        <f>IFERROR(C69/C68/1000,)</f>
        <v>42.476306995497744</v>
      </c>
      <c r="D71" s="73">
        <f>IFERROR(((B71/C71)-1)*100,IF(B71+C71&lt;&gt;0,100,0))</f>
        <v>19.340104250328839</v>
      </c>
      <c r="E71" s="73">
        <f>IFERROR(E69/E68/1000,)</f>
        <v>45.8179093533006</v>
      </c>
      <c r="F71" s="73">
        <f>IFERROR(F69/F68/1000,)</f>
        <v>38.860761436196974</v>
      </c>
      <c r="G71" s="73">
        <f>IFERROR(((E71/F71)-1)*100,IF(E71+F71&lt;&gt;0,100,0))</f>
        <v>17.902757588849937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3013</v>
      </c>
      <c r="C74" s="53">
        <v>2600</v>
      </c>
      <c r="D74" s="73">
        <f>IFERROR(((B74/C74)-1)*100,IF(B74+C74&lt;&gt;0,100,0))</f>
        <v>15.884615384615387</v>
      </c>
      <c r="E74" s="53">
        <v>45463</v>
      </c>
      <c r="F74" s="53">
        <v>48366</v>
      </c>
      <c r="G74" s="73">
        <f>IFERROR(((E74/F74)-1)*100,IF(E74+F74&lt;&gt;0,100,0))</f>
        <v>-6.0021502708514252</v>
      </c>
    </row>
    <row r="75" spans="1:7" s="15" customFormat="1" ht="12" x14ac:dyDescent="0.2">
      <c r="A75" s="66" t="s">
        <v>54</v>
      </c>
      <c r="B75" s="54">
        <v>826851189.26400006</v>
      </c>
      <c r="C75" s="53">
        <v>618838725.06200004</v>
      </c>
      <c r="D75" s="73">
        <f>IFERROR(((B75/C75)-1)*100,IF(B75+C75&lt;&gt;0,100,0))</f>
        <v>33.613356077734103</v>
      </c>
      <c r="E75" s="53">
        <v>12858571129.549999</v>
      </c>
      <c r="F75" s="53">
        <v>11830173220.084</v>
      </c>
      <c r="G75" s="73">
        <f>IFERROR(((E75/F75)-1)*100,IF(E75+F75&lt;&gt;0,100,0))</f>
        <v>8.6930080425204217</v>
      </c>
    </row>
    <row r="76" spans="1:7" s="15" customFormat="1" ht="12" x14ac:dyDescent="0.2">
      <c r="A76" s="66" t="s">
        <v>55</v>
      </c>
      <c r="B76" s="54">
        <v>755185370.97443998</v>
      </c>
      <c r="C76" s="53">
        <v>564503360.16746998</v>
      </c>
      <c r="D76" s="73">
        <f>IFERROR(((B76/C76)-1)*100,IF(B76+C76&lt;&gt;0,100,0))</f>
        <v>33.778720245420814</v>
      </c>
      <c r="E76" s="53">
        <v>11946700868.096001</v>
      </c>
      <c r="F76" s="53">
        <v>10383597644.8883</v>
      </c>
      <c r="G76" s="73">
        <f>IFERROR(((E76/F76)-1)*100,IF(E76+F76&lt;&gt;0,100,0))</f>
        <v>15.05358043199212</v>
      </c>
    </row>
    <row r="77" spans="1:7" s="15" customFormat="1" ht="12" x14ac:dyDescent="0.2">
      <c r="A77" s="66" t="s">
        <v>93</v>
      </c>
      <c r="B77" s="73">
        <f>IFERROR(B75/B74/1000,)</f>
        <v>274.42787562694991</v>
      </c>
      <c r="C77" s="73">
        <f>IFERROR(C75/C74/1000,)</f>
        <v>238.0148942546154</v>
      </c>
      <c r="D77" s="73">
        <f>IFERROR(((B77/C77)-1)*100,IF(B77+C77&lt;&gt;0,100,0))</f>
        <v>15.298614604085191</v>
      </c>
      <c r="E77" s="73">
        <f>IFERROR(E75/E74/1000,)</f>
        <v>282.83595736203063</v>
      </c>
      <c r="F77" s="73">
        <f>IFERROR(F75/F74/1000,)</f>
        <v>244.59689079278832</v>
      </c>
      <c r="G77" s="73">
        <f>IFERROR(((E77/F77)-1)*100,IF(E77+F77&lt;&gt;0,100,0))</f>
        <v>15.633504761774253</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183</v>
      </c>
      <c r="C80" s="53">
        <v>166</v>
      </c>
      <c r="D80" s="73">
        <f>IFERROR(((B80/C80)-1)*100,IF(B80+C80&lt;&gt;0,100,0))</f>
        <v>10.240963855421681</v>
      </c>
      <c r="E80" s="53">
        <v>5562</v>
      </c>
      <c r="F80" s="53">
        <v>4098</v>
      </c>
      <c r="G80" s="73">
        <f>IFERROR(((E80/F80)-1)*100,IF(E80+F80&lt;&gt;0,100,0))</f>
        <v>35.724743777452403</v>
      </c>
    </row>
    <row r="81" spans="1:7" s="15" customFormat="1" ht="12" x14ac:dyDescent="0.2">
      <c r="A81" s="66" t="s">
        <v>54</v>
      </c>
      <c r="B81" s="54">
        <v>10935576.357000001</v>
      </c>
      <c r="C81" s="53">
        <v>31382176.831</v>
      </c>
      <c r="D81" s="73">
        <f>IFERROR(((B81/C81)-1)*100,IF(B81+C81&lt;&gt;0,100,0))</f>
        <v>-65.153544268485547</v>
      </c>
      <c r="E81" s="53">
        <v>387114842.95499998</v>
      </c>
      <c r="F81" s="53">
        <v>420741103.77499998</v>
      </c>
      <c r="G81" s="73">
        <f>IFERROR(((E81/F81)-1)*100,IF(E81+F81&lt;&gt;0,100,0))</f>
        <v>-7.9921501651006537</v>
      </c>
    </row>
    <row r="82" spans="1:7" s="15" customFormat="1" ht="12" x14ac:dyDescent="0.2">
      <c r="A82" s="66" t="s">
        <v>55</v>
      </c>
      <c r="B82" s="54">
        <v>1098585.57416943</v>
      </c>
      <c r="C82" s="53">
        <v>1545711.9959599599</v>
      </c>
      <c r="D82" s="73">
        <f>IFERROR(((B82/C82)-1)*100,IF(B82+C82&lt;&gt;0,100,0))</f>
        <v>-28.926890841190854</v>
      </c>
      <c r="E82" s="53">
        <v>88277129.105859399</v>
      </c>
      <c r="F82" s="53">
        <v>99437985.213335901</v>
      </c>
      <c r="G82" s="73">
        <f>IFERROR(((E82/F82)-1)*100,IF(E82+F82&lt;&gt;0,100,0))</f>
        <v>-11.223936289066817</v>
      </c>
    </row>
    <row r="83" spans="1:7" x14ac:dyDescent="0.2">
      <c r="A83" s="66" t="s">
        <v>93</v>
      </c>
      <c r="B83" s="73">
        <f>IFERROR(B81/B80/1000,)</f>
        <v>59.757247852459017</v>
      </c>
      <c r="C83" s="73">
        <f>IFERROR(C81/C80/1000,)</f>
        <v>189.04925801807229</v>
      </c>
      <c r="D83" s="73">
        <f>IFERROR(((B83/C83)-1)*100,IF(B83+C83&lt;&gt;0,100,0))</f>
        <v>-68.390646713489616</v>
      </c>
      <c r="E83" s="73">
        <f>IFERROR(E81/E80/1000,)</f>
        <v>69.599935806364613</v>
      </c>
      <c r="F83" s="73">
        <f>IFERROR(F81/F80/1000,)</f>
        <v>102.66986426915568</v>
      </c>
      <c r="G83" s="73">
        <f>IFERROR(((E83/F83)-1)*100,IF(E83+F83&lt;&gt;0,100,0))</f>
        <v>-32.209966087123789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9621</v>
      </c>
      <c r="C86" s="51">
        <f>C68+C74+C80</f>
        <v>8763</v>
      </c>
      <c r="D86" s="73">
        <f>IFERROR(((B86/C86)-1)*100,IF(B86+C86&lt;&gt;0,100,0))</f>
        <v>9.7911674084217637</v>
      </c>
      <c r="E86" s="51">
        <f>E68+E74+E80</f>
        <v>158384</v>
      </c>
      <c r="F86" s="51">
        <f>F68+F74+F80</f>
        <v>161777</v>
      </c>
      <c r="G86" s="73">
        <f>IFERROR(((E86/F86)-1)*100,IF(E86+F86&lt;&gt;0,100,0))</f>
        <v>-2.0973315118960056</v>
      </c>
    </row>
    <row r="87" spans="1:7" s="15" customFormat="1" ht="12" x14ac:dyDescent="0.2">
      <c r="A87" s="66" t="s">
        <v>54</v>
      </c>
      <c r="B87" s="51">
        <f t="shared" ref="B87:C87" si="1">B69+B75+B81</f>
        <v>1163478169.2680001</v>
      </c>
      <c r="C87" s="51">
        <f t="shared" si="1"/>
        <v>904951314.94500005</v>
      </c>
      <c r="D87" s="73">
        <f>IFERROR(((B87/C87)-1)*100,IF(B87+C87&lt;&gt;0,100,0))</f>
        <v>28.568040076135205</v>
      </c>
      <c r="E87" s="51">
        <f t="shared" ref="E87:F87" si="2">E69+E75+E81</f>
        <v>18164650902.765999</v>
      </c>
      <c r="F87" s="51">
        <f t="shared" si="2"/>
        <v>16498900738.733999</v>
      </c>
      <c r="G87" s="73">
        <f>IFERROR(((E87/F87)-1)*100,IF(E87+F87&lt;&gt;0,100,0))</f>
        <v>10.096128162777319</v>
      </c>
    </row>
    <row r="88" spans="1:7" s="15" customFormat="1" ht="12" x14ac:dyDescent="0.2">
      <c r="A88" s="66" t="s">
        <v>55</v>
      </c>
      <c r="B88" s="51">
        <f t="shared" ref="B88:C88" si="3">B70+B76+B82</f>
        <v>1049879105.0301794</v>
      </c>
      <c r="C88" s="51">
        <f t="shared" si="3"/>
        <v>787773505.52810001</v>
      </c>
      <c r="D88" s="73">
        <f>IFERROR(((B88/C88)-1)*100,IF(B88+C88&lt;&gt;0,100,0))</f>
        <v>33.27169518431208</v>
      </c>
      <c r="E88" s="51">
        <f t="shared" ref="E88:F88" si="4">E70+E76+E82</f>
        <v>16543879405.809759</v>
      </c>
      <c r="F88" s="51">
        <f t="shared" si="4"/>
        <v>14261578589.969435</v>
      </c>
      <c r="G88" s="73">
        <f>IFERROR(((E88/F88)-1)*100,IF(E88+F88&lt;&gt;0,100,0))</f>
        <v>16.003143000211285</v>
      </c>
    </row>
    <row r="89" spans="1:7" x14ac:dyDescent="0.2">
      <c r="A89" s="66" t="s">
        <v>94</v>
      </c>
      <c r="B89" s="73">
        <f>IFERROR((B75/B87)*100,IF(B75+B87&lt;&gt;0,100,0))</f>
        <v>71.067185539391062</v>
      </c>
      <c r="C89" s="73">
        <f>IFERROR((C75/C87)*100,IF(C75+C87&lt;&gt;0,100,0))</f>
        <v>68.383648362300136</v>
      </c>
      <c r="D89" s="73">
        <f>IFERROR(((B89/C89)-1)*100,IF(B89+C89&lt;&gt;0,100,0))</f>
        <v>3.9242380910614827</v>
      </c>
      <c r="E89" s="73">
        <f>IFERROR((E75/E87)*100,IF(E75+E87&lt;&gt;0,100,0))</f>
        <v>70.788980192247891</v>
      </c>
      <c r="F89" s="73">
        <f>IFERROR((F75/F87)*100,IF(F75+F87&lt;&gt;0,100,0))</f>
        <v>71.702796491833169</v>
      </c>
      <c r="G89" s="73">
        <f>IFERROR(((E89/F89)-1)*100,IF(E89+F89&lt;&gt;0,100,0))</f>
        <v>-1.2744500135212444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84507625.809</v>
      </c>
      <c r="C97" s="107">
        <v>132818967.478</v>
      </c>
      <c r="D97" s="52">
        <f>B97-C97</f>
        <v>-48311341.669</v>
      </c>
      <c r="E97" s="107">
        <v>1862607186.7249999</v>
      </c>
      <c r="F97" s="107">
        <v>1942160764.6949999</v>
      </c>
      <c r="G97" s="68">
        <f>E97-F97</f>
        <v>-79553577.970000029</v>
      </c>
    </row>
    <row r="98" spans="1:7" s="15" customFormat="1" ht="13.5" x14ac:dyDescent="0.2">
      <c r="A98" s="66" t="s">
        <v>88</v>
      </c>
      <c r="B98" s="53">
        <v>83494767.703999996</v>
      </c>
      <c r="C98" s="107">
        <v>88182002.480000004</v>
      </c>
      <c r="D98" s="52">
        <f>B98-C98</f>
        <v>-4687234.776000008</v>
      </c>
      <c r="E98" s="107">
        <v>1832668985.1329999</v>
      </c>
      <c r="F98" s="107">
        <v>1897701135.052</v>
      </c>
      <c r="G98" s="68">
        <f>E98-F98</f>
        <v>-65032149.919000149</v>
      </c>
    </row>
    <row r="99" spans="1:7" s="15" customFormat="1" ht="12" x14ac:dyDescent="0.2">
      <c r="A99" s="69" t="s">
        <v>16</v>
      </c>
      <c r="B99" s="52">
        <f>B97-B98</f>
        <v>1012858.1050000042</v>
      </c>
      <c r="C99" s="52">
        <f>C97-C98</f>
        <v>44636964.997999996</v>
      </c>
      <c r="D99" s="70"/>
      <c r="E99" s="52">
        <f>E97-E98</f>
        <v>29938201.592000008</v>
      </c>
      <c r="F99" s="70">
        <f>F97-F98</f>
        <v>44459629.642999887</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1122.69080365025</v>
      </c>
      <c r="C111" s="108">
        <v>943.25830803558404</v>
      </c>
      <c r="D111" s="73">
        <f>IFERROR(((B111/C111)-1)*100,IF(B111+C111&lt;&gt;0,100,0))</f>
        <v>19.022625519021339</v>
      </c>
      <c r="E111" s="72"/>
      <c r="F111" s="109">
        <v>1122.69080365025</v>
      </c>
      <c r="G111" s="109">
        <v>1111.5121425151301</v>
      </c>
    </row>
    <row r="112" spans="1:7" s="15" customFormat="1" ht="12" x14ac:dyDescent="0.2">
      <c r="A112" s="66" t="s">
        <v>50</v>
      </c>
      <c r="B112" s="109">
        <v>1106.36008363468</v>
      </c>
      <c r="C112" s="108">
        <v>929.165190087567</v>
      </c>
      <c r="D112" s="73">
        <f>IFERROR(((B112/C112)-1)*100,IF(B112+C112&lt;&gt;0,100,0))</f>
        <v>19.070332750026253</v>
      </c>
      <c r="E112" s="72"/>
      <c r="F112" s="109">
        <v>1106.36008363468</v>
      </c>
      <c r="G112" s="109">
        <v>1095.71196245807</v>
      </c>
    </row>
    <row r="113" spans="1:7" s="15" customFormat="1" ht="12" x14ac:dyDescent="0.2">
      <c r="A113" s="66" t="s">
        <v>51</v>
      </c>
      <c r="B113" s="109">
        <v>1207.4308585552301</v>
      </c>
      <c r="C113" s="108">
        <v>1019.80779852341</v>
      </c>
      <c r="D113" s="73">
        <f>IFERROR(((B113/C113)-1)*100,IF(B113+C113&lt;&gt;0,100,0))</f>
        <v>18.397884415424294</v>
      </c>
      <c r="E113" s="72"/>
      <c r="F113" s="109">
        <v>1207.4308585552301</v>
      </c>
      <c r="G113" s="109">
        <v>1190.7782592276501</v>
      </c>
    </row>
    <row r="114" spans="1:7" s="25" customFormat="1" ht="12" x14ac:dyDescent="0.2">
      <c r="A114" s="69" t="s">
        <v>52</v>
      </c>
      <c r="B114" s="73"/>
      <c r="C114" s="72"/>
      <c r="D114" s="74"/>
      <c r="E114" s="72"/>
      <c r="F114" s="58"/>
      <c r="G114" s="58"/>
    </row>
    <row r="115" spans="1:7" s="15" customFormat="1" ht="12" x14ac:dyDescent="0.2">
      <c r="A115" s="66" t="s">
        <v>56</v>
      </c>
      <c r="B115" s="109">
        <v>803.96641749941398</v>
      </c>
      <c r="C115" s="108">
        <v>723.449327933419</v>
      </c>
      <c r="D115" s="73">
        <f>IFERROR(((B115/C115)-1)*100,IF(B115+C115&lt;&gt;0,100,0))</f>
        <v>11.129610113260791</v>
      </c>
      <c r="E115" s="72"/>
      <c r="F115" s="109">
        <v>804.02296722622305</v>
      </c>
      <c r="G115" s="109">
        <v>803.03687775032199</v>
      </c>
    </row>
    <row r="116" spans="1:7" s="15" customFormat="1" ht="12" x14ac:dyDescent="0.2">
      <c r="A116" s="66" t="s">
        <v>57</v>
      </c>
      <c r="B116" s="109">
        <v>1110.28163273783</v>
      </c>
      <c r="C116" s="108">
        <v>938.76659280947399</v>
      </c>
      <c r="D116" s="73">
        <f>IFERROR(((B116/C116)-1)*100,IF(B116+C116&lt;&gt;0,100,0))</f>
        <v>18.270253888675136</v>
      </c>
      <c r="E116" s="72"/>
      <c r="F116" s="109">
        <v>1110.28163273783</v>
      </c>
      <c r="G116" s="109">
        <v>1103.9060483318301</v>
      </c>
    </row>
    <row r="117" spans="1:7" s="15" customFormat="1" ht="12" x14ac:dyDescent="0.2">
      <c r="A117" s="66" t="s">
        <v>59</v>
      </c>
      <c r="B117" s="109">
        <v>1310.78855983118</v>
      </c>
      <c r="C117" s="108">
        <v>1082.8110765209799</v>
      </c>
      <c r="D117" s="73">
        <f>IFERROR(((B117/C117)-1)*100,IF(B117+C117&lt;&gt;0,100,0))</f>
        <v>21.05422527101226</v>
      </c>
      <c r="E117" s="72"/>
      <c r="F117" s="109">
        <v>1310.78855983118</v>
      </c>
      <c r="G117" s="109">
        <v>1297.2784135705499</v>
      </c>
    </row>
    <row r="118" spans="1:7" s="15" customFormat="1" ht="12" x14ac:dyDescent="0.2">
      <c r="A118" s="66" t="s">
        <v>58</v>
      </c>
      <c r="B118" s="109">
        <v>1189.5764147674099</v>
      </c>
      <c r="C118" s="108">
        <v>986.39323637799703</v>
      </c>
      <c r="D118" s="73">
        <f>IFERROR(((B118/C118)-1)*100,IF(B118+C118&lt;&gt;0,100,0))</f>
        <v>20.598598094153076</v>
      </c>
      <c r="E118" s="72"/>
      <c r="F118" s="109">
        <v>1189.5764147674099</v>
      </c>
      <c r="G118" s="109">
        <v>1169.57484369086</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492</v>
      </c>
      <c r="C127" s="53">
        <v>227</v>
      </c>
      <c r="D127" s="73">
        <f>IFERROR(((B127/C127)-1)*100,IF(B127+C127&lt;&gt;0,100,0))</f>
        <v>116.74008810572687</v>
      </c>
      <c r="E127" s="53">
        <v>5505</v>
      </c>
      <c r="F127" s="53">
        <v>6915</v>
      </c>
      <c r="G127" s="73">
        <f>IFERROR(((E127/F127)-1)*100,IF(E127+F127&lt;&gt;0,100,0))</f>
        <v>-20.390455531453366</v>
      </c>
    </row>
    <row r="128" spans="1:7" s="15" customFormat="1" ht="12" x14ac:dyDescent="0.2">
      <c r="A128" s="66" t="s">
        <v>74</v>
      </c>
      <c r="B128" s="54">
        <v>20</v>
      </c>
      <c r="C128" s="53">
        <v>2</v>
      </c>
      <c r="D128" s="73">
        <f>IFERROR(((B128/C128)-1)*100,IF(B128+C128&lt;&gt;0,100,0))</f>
        <v>900</v>
      </c>
      <c r="E128" s="53">
        <v>178</v>
      </c>
      <c r="F128" s="53">
        <v>158</v>
      </c>
      <c r="G128" s="73">
        <f>IFERROR(((E128/F128)-1)*100,IF(E128+F128&lt;&gt;0,100,0))</f>
        <v>12.658227848101266</v>
      </c>
    </row>
    <row r="129" spans="1:7" s="25" customFormat="1" ht="12" x14ac:dyDescent="0.2">
      <c r="A129" s="69" t="s">
        <v>34</v>
      </c>
      <c r="B129" s="70">
        <f>SUM(B126:B128)</f>
        <v>512</v>
      </c>
      <c r="C129" s="70">
        <f>SUM(C126:C128)</f>
        <v>229</v>
      </c>
      <c r="D129" s="73">
        <f>IFERROR(((B129/C129)-1)*100,IF(B129+C129&lt;&gt;0,100,0))</f>
        <v>123.58078602620085</v>
      </c>
      <c r="E129" s="70">
        <f>SUM(E126:E128)</f>
        <v>5683</v>
      </c>
      <c r="F129" s="70">
        <f>SUM(F126:F128)</f>
        <v>7073</v>
      </c>
      <c r="G129" s="73">
        <f>IFERROR(((E129/F129)-1)*100,IF(E129+F129&lt;&gt;0,100,0))</f>
        <v>-19.652198501343133</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44</v>
      </c>
      <c r="C132" s="53">
        <v>15</v>
      </c>
      <c r="D132" s="73">
        <f>IFERROR(((B132/C132)-1)*100,IF(B132+C132&lt;&gt;0,100,0))</f>
        <v>193.33333333333331</v>
      </c>
      <c r="E132" s="53">
        <v>569</v>
      </c>
      <c r="F132" s="53">
        <v>631</v>
      </c>
      <c r="G132" s="73">
        <f>IFERROR(((E132/F132)-1)*100,IF(E132+F132&lt;&gt;0,100,0))</f>
        <v>-9.825673534072898</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44</v>
      </c>
      <c r="C134" s="70">
        <f>SUM(C132:C133)</f>
        <v>15</v>
      </c>
      <c r="D134" s="73">
        <f>IFERROR(((B134/C134)-1)*100,IF(B134+C134&lt;&gt;0,100,0))</f>
        <v>193.33333333333331</v>
      </c>
      <c r="E134" s="70">
        <f>SUM(E132:E133)</f>
        <v>569</v>
      </c>
      <c r="F134" s="70">
        <f>SUM(F132:F133)</f>
        <v>631</v>
      </c>
      <c r="G134" s="73">
        <f>IFERROR(((E134/F134)-1)*100,IF(E134+F134&lt;&gt;0,100,0))</f>
        <v>-9.825673534072898</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779076</v>
      </c>
      <c r="C138" s="53">
        <v>132517</v>
      </c>
      <c r="D138" s="73">
        <f>IFERROR(((B138/C138)-1)*100,IF(B138+C138&lt;&gt;0,100,0))</f>
        <v>487.90645728472572</v>
      </c>
      <c r="E138" s="53">
        <v>7490755</v>
      </c>
      <c r="F138" s="53">
        <v>7166356</v>
      </c>
      <c r="G138" s="73">
        <f>IFERROR(((E138/F138)-1)*100,IF(E138+F138&lt;&gt;0,100,0))</f>
        <v>4.5266939013356211</v>
      </c>
    </row>
    <row r="139" spans="1:7" s="15" customFormat="1" ht="12" x14ac:dyDescent="0.2">
      <c r="A139" s="66" t="s">
        <v>74</v>
      </c>
      <c r="B139" s="54">
        <v>247</v>
      </c>
      <c r="C139" s="53">
        <v>8</v>
      </c>
      <c r="D139" s="73">
        <f>IFERROR(((B139/C139)-1)*100,IF(B139+C139&lt;&gt;0,100,0))</f>
        <v>2987.5</v>
      </c>
      <c r="E139" s="53">
        <v>7574</v>
      </c>
      <c r="F139" s="53">
        <v>6345</v>
      </c>
      <c r="G139" s="73">
        <f>IFERROR(((E139/F139)-1)*100,IF(E139+F139&lt;&gt;0,100,0))</f>
        <v>19.369582348305748</v>
      </c>
    </row>
    <row r="140" spans="1:7" s="15" customFormat="1" ht="12" x14ac:dyDescent="0.2">
      <c r="A140" s="69" t="s">
        <v>34</v>
      </c>
      <c r="B140" s="70">
        <f>SUM(B137:B139)</f>
        <v>779323</v>
      </c>
      <c r="C140" s="70">
        <f>SUM(C137:C139)</f>
        <v>132525</v>
      </c>
      <c r="D140" s="73">
        <f>IFERROR(((B140/C140)-1)*100,IF(B140+C140&lt;&gt;0,100,0))</f>
        <v>488.05734767025086</v>
      </c>
      <c r="E140" s="70">
        <f>SUM(E137:E139)</f>
        <v>7498329</v>
      </c>
      <c r="F140" s="70">
        <f>SUM(F137:F139)</f>
        <v>7172701</v>
      </c>
      <c r="G140" s="73">
        <f>IFERROR(((E140/F140)-1)*100,IF(E140+F140&lt;&gt;0,100,0))</f>
        <v>4.5398239798368767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14310</v>
      </c>
      <c r="C143" s="53">
        <v>9568</v>
      </c>
      <c r="D143" s="73">
        <f>IFERROR(((B143/C143)-1)*100,)</f>
        <v>49.56103678929766</v>
      </c>
      <c r="E143" s="53">
        <v>219883</v>
      </c>
      <c r="F143" s="53">
        <v>484099</v>
      </c>
      <c r="G143" s="73">
        <f>IFERROR(((E143/F143)-1)*100,)</f>
        <v>-54.578918774878694</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14310</v>
      </c>
      <c r="C145" s="70">
        <f>SUM(C143:C144)</f>
        <v>9568</v>
      </c>
      <c r="D145" s="73">
        <f>IFERROR(((B145/C145)-1)*100,)</f>
        <v>49.56103678929766</v>
      </c>
      <c r="E145" s="70">
        <f>SUM(E143:E144)</f>
        <v>219883</v>
      </c>
      <c r="F145" s="70">
        <f>SUM(F143:F144)</f>
        <v>484099</v>
      </c>
      <c r="G145" s="73">
        <f>IFERROR(((E145/F145)-1)*100,)</f>
        <v>-54.578918774878694</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69109774.408209994</v>
      </c>
      <c r="C149" s="53">
        <v>11042821.101740001</v>
      </c>
      <c r="D149" s="73">
        <f>IFERROR(((B149/C149)-1)*100,IF(B149+C149&lt;&gt;0,100,0))</f>
        <v>525.83441107563056</v>
      </c>
      <c r="E149" s="53">
        <v>682073246.53499997</v>
      </c>
      <c r="F149" s="53">
        <v>610720826.94497001</v>
      </c>
      <c r="G149" s="73">
        <f>IFERROR(((E149/F149)-1)*100,IF(E149+F149&lt;&gt;0,100,0))</f>
        <v>11.683311988385704</v>
      </c>
    </row>
    <row r="150" spans="1:7" x14ac:dyDescent="0.2">
      <c r="A150" s="66" t="s">
        <v>74</v>
      </c>
      <c r="B150" s="54">
        <v>2350117.4700000002</v>
      </c>
      <c r="C150" s="53">
        <v>75970.240000000005</v>
      </c>
      <c r="D150" s="73">
        <f>IFERROR(((B150/C150)-1)*100,IF(B150+C150&lt;&gt;0,100,0))</f>
        <v>2993.4711671307082</v>
      </c>
      <c r="E150" s="53">
        <v>55788147.810000002</v>
      </c>
      <c r="F150" s="53">
        <v>44990309.07</v>
      </c>
      <c r="G150" s="73">
        <f>IFERROR(((E150/F150)-1)*100,IF(E150+F150&lt;&gt;0,100,0))</f>
        <v>24.000365774771069</v>
      </c>
    </row>
    <row r="151" spans="1:7" s="15" customFormat="1" ht="12" x14ac:dyDescent="0.2">
      <c r="A151" s="69" t="s">
        <v>34</v>
      </c>
      <c r="B151" s="70">
        <f>SUM(B148:B150)</f>
        <v>71459891.878209993</v>
      </c>
      <c r="C151" s="70">
        <f>SUM(C148:C150)</f>
        <v>11118791.341740001</v>
      </c>
      <c r="D151" s="73">
        <f>IFERROR(((B151/C151)-1)*100,IF(B151+C151&lt;&gt;0,100,0))</f>
        <v>542.69478292977033</v>
      </c>
      <c r="E151" s="70">
        <f>SUM(E148:E150)</f>
        <v>737861394.34500003</v>
      </c>
      <c r="F151" s="70">
        <f>SUM(F148:F150)</f>
        <v>655711136.01497006</v>
      </c>
      <c r="G151" s="73">
        <f>IFERROR(((E151/F151)-1)*100,IF(E151+F151&lt;&gt;0,100,0))</f>
        <v>12.528422016635465</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12427.2</v>
      </c>
      <c r="C154" s="53">
        <v>10720.868</v>
      </c>
      <c r="D154" s="73">
        <f>IFERROR(((B154/C154)-1)*100,IF(B154+C154&lt;&gt;0,100,0))</f>
        <v>15.915987399527731</v>
      </c>
      <c r="E154" s="53">
        <v>289429.20721999998</v>
      </c>
      <c r="F154" s="53">
        <v>555861.93299999996</v>
      </c>
      <c r="G154" s="73">
        <f>IFERROR(((E154/F154)-1)*100,IF(E154+F154&lt;&gt;0,100,0))</f>
        <v>-47.931457429015921</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12427.2</v>
      </c>
      <c r="C156" s="70">
        <f>SUM(C154:C155)</f>
        <v>10720.868</v>
      </c>
      <c r="D156" s="73">
        <f>IFERROR(((B156/C156)-1)*100,IF(B156+C156&lt;&gt;0,100,0))</f>
        <v>15.915987399527731</v>
      </c>
      <c r="E156" s="70">
        <f>SUM(E154:E155)</f>
        <v>289429.20721999998</v>
      </c>
      <c r="F156" s="70">
        <f>SUM(F154:F155)</f>
        <v>555861.93299999996</v>
      </c>
      <c r="G156" s="73">
        <f>IFERROR(((E156/F156)-1)*100,IF(E156+F156&lt;&gt;0,100,0))</f>
        <v>-47.931457429015921</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1290389</v>
      </c>
      <c r="C160" s="53">
        <v>1490120</v>
      </c>
      <c r="D160" s="73">
        <f>IFERROR(((B160/C160)-1)*100,IF(B160+C160&lt;&gt;0,100,0))</f>
        <v>-13.40368560921268</v>
      </c>
      <c r="E160" s="65"/>
      <c r="F160" s="65"/>
      <c r="G160" s="52"/>
    </row>
    <row r="161" spans="1:7" s="15" customFormat="1" ht="12" x14ac:dyDescent="0.2">
      <c r="A161" s="66" t="s">
        <v>74</v>
      </c>
      <c r="B161" s="54">
        <v>1452</v>
      </c>
      <c r="C161" s="53">
        <v>1444</v>
      </c>
      <c r="D161" s="73">
        <f>IFERROR(((B161/C161)-1)*100,IF(B161+C161&lt;&gt;0,100,0))</f>
        <v>0.55401662049860967</v>
      </c>
      <c r="E161" s="65"/>
      <c r="F161" s="65"/>
      <c r="G161" s="52"/>
    </row>
    <row r="162" spans="1:7" s="25" customFormat="1" ht="12" x14ac:dyDescent="0.2">
      <c r="A162" s="69" t="s">
        <v>34</v>
      </c>
      <c r="B162" s="70">
        <f>SUM(B159:B161)</f>
        <v>1291841</v>
      </c>
      <c r="C162" s="70">
        <f>SUM(C159:C161)</f>
        <v>1491564</v>
      </c>
      <c r="D162" s="73">
        <f>IFERROR(((B162/C162)-1)*100,IF(B162+C162&lt;&gt;0,100,0))</f>
        <v>-13.390172999616512</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135950</v>
      </c>
      <c r="C165" s="53">
        <v>169323</v>
      </c>
      <c r="D165" s="73">
        <f>IFERROR(((B165/C165)-1)*100,IF(B165+C165&lt;&gt;0,100,0))</f>
        <v>-19.709667322218483</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135950</v>
      </c>
      <c r="C167" s="70">
        <f>SUM(C165:C166)</f>
        <v>169323</v>
      </c>
      <c r="D167" s="73">
        <f>IFERROR(((B167/C167)-1)*100,IF(B167+C167&lt;&gt;0,100,0))</f>
        <v>-19.709667322218483</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20688</v>
      </c>
      <c r="C175" s="88">
        <v>29564</v>
      </c>
      <c r="D175" s="73">
        <f>IFERROR(((B175/C175)-1)*100,IF(B175+C175&lt;&gt;0,100,0))</f>
        <v>-30.02300094709782</v>
      </c>
      <c r="E175" s="88">
        <v>475554</v>
      </c>
      <c r="F175" s="88">
        <v>588084</v>
      </c>
      <c r="G175" s="73">
        <f>IFERROR(((E175/F175)-1)*100,IF(E175+F175&lt;&gt;0,100,0))</f>
        <v>-19.135021527536878</v>
      </c>
    </row>
    <row r="176" spans="1:7" x14ac:dyDescent="0.2">
      <c r="A176" s="66" t="s">
        <v>32</v>
      </c>
      <c r="B176" s="87">
        <v>108946</v>
      </c>
      <c r="C176" s="88">
        <v>157738</v>
      </c>
      <c r="D176" s="73">
        <f t="shared" ref="D176:D178" si="5">IFERROR(((B176/C176)-1)*100,IF(B176+C176&lt;&gt;0,100,0))</f>
        <v>-30.932305468561793</v>
      </c>
      <c r="E176" s="88">
        <v>2007656</v>
      </c>
      <c r="F176" s="88">
        <v>2626548</v>
      </c>
      <c r="G176" s="73">
        <f>IFERROR(((E176/F176)-1)*100,IF(E176+F176&lt;&gt;0,100,0))</f>
        <v>-23.562942691319556</v>
      </c>
    </row>
    <row r="177" spans="1:7" x14ac:dyDescent="0.2">
      <c r="A177" s="66" t="s">
        <v>91</v>
      </c>
      <c r="B177" s="87">
        <v>49816397.346259996</v>
      </c>
      <c r="C177" s="88">
        <v>70246258.607590005</v>
      </c>
      <c r="D177" s="73">
        <f t="shared" si="5"/>
        <v>-29.083201961623896</v>
      </c>
      <c r="E177" s="88">
        <v>898049640.18339598</v>
      </c>
      <c r="F177" s="88">
        <v>1112265845.74317</v>
      </c>
      <c r="G177" s="73">
        <f>IFERROR(((E177/F177)-1)*100,IF(E177+F177&lt;&gt;0,100,0))</f>
        <v>-19.259442909230362</v>
      </c>
    </row>
    <row r="178" spans="1:7" x14ac:dyDescent="0.2">
      <c r="A178" s="66" t="s">
        <v>92</v>
      </c>
      <c r="B178" s="87">
        <v>175390</v>
      </c>
      <c r="C178" s="88">
        <v>207554</v>
      </c>
      <c r="D178" s="73">
        <f t="shared" si="5"/>
        <v>-15.496690018019411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682</v>
      </c>
      <c r="C181" s="88">
        <v>1154</v>
      </c>
      <c r="D181" s="73">
        <f t="shared" ref="D181:D184" si="6">IFERROR(((B181/C181)-1)*100,IF(B181+C181&lt;&gt;0,100,0))</f>
        <v>-40.901213171577119</v>
      </c>
      <c r="E181" s="88">
        <v>18070</v>
      </c>
      <c r="F181" s="88">
        <v>19882</v>
      </c>
      <c r="G181" s="73">
        <f t="shared" ref="G181" si="7">IFERROR(((E181/F181)-1)*100,IF(E181+F181&lt;&gt;0,100,0))</f>
        <v>-9.1137712503772228</v>
      </c>
    </row>
    <row r="182" spans="1:7" x14ac:dyDescent="0.2">
      <c r="A182" s="66" t="s">
        <v>32</v>
      </c>
      <c r="B182" s="87">
        <v>9316</v>
      </c>
      <c r="C182" s="88">
        <v>14550</v>
      </c>
      <c r="D182" s="73">
        <f t="shared" si="6"/>
        <v>-35.972508591065292</v>
      </c>
      <c r="E182" s="88">
        <v>194386</v>
      </c>
      <c r="F182" s="88">
        <v>211468</v>
      </c>
      <c r="G182" s="73">
        <f t="shared" ref="G182" si="8">IFERROR(((E182/F182)-1)*100,IF(E182+F182&lt;&gt;0,100,0))</f>
        <v>-8.0778179204418663</v>
      </c>
    </row>
    <row r="183" spans="1:7" x14ac:dyDescent="0.2">
      <c r="A183" s="66" t="s">
        <v>91</v>
      </c>
      <c r="B183" s="87">
        <v>118886.98724</v>
      </c>
      <c r="C183" s="88">
        <v>216043.02322</v>
      </c>
      <c r="D183" s="73">
        <f t="shared" si="6"/>
        <v>-44.970688954423899</v>
      </c>
      <c r="E183" s="88">
        <v>4572191.2778399996</v>
      </c>
      <c r="F183" s="88">
        <v>4778475.6932600001</v>
      </c>
      <c r="G183" s="73">
        <f t="shared" ref="G183" si="9">IFERROR(((E183/F183)-1)*100,IF(E183+F183&lt;&gt;0,100,0))</f>
        <v>-4.316950187922119</v>
      </c>
    </row>
    <row r="184" spans="1:7" x14ac:dyDescent="0.2">
      <c r="A184" s="66" t="s">
        <v>92</v>
      </c>
      <c r="B184" s="87">
        <v>78274</v>
      </c>
      <c r="C184" s="88">
        <v>93672</v>
      </c>
      <c r="D184" s="73">
        <f t="shared" si="6"/>
        <v>-16.438209923990087</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2025-05-12T10:43:53Z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