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345C1D03-4C31-4459-8E86-5ED6C9F2F934}" xr6:coauthVersionLast="47" xr6:coauthVersionMax="47" xr10:uidLastSave="{00000000-0000-0000-0000-000000000000}"/>
  <bookViews>
    <workbookView xWindow="402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G156" i="1" s="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<sst xmlns="http://schemas.openxmlformats.org/spreadsheetml/2006/main" count="270" uniqueCount="102">
  <si>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</si>
  <si>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</si>
  <si>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</si>
  <si>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</si>
  <si>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</si>
  <si>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</si>
  <si>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</si>
  <si>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</si>
  <si>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</si>
  <si>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</si>
  <si>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</si>
  <si>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</si>
  <si>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</si>
  <si>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</si>
  <si>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</si>
  <si>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</si>
  <si>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</si>
  <si>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</si>
  <si>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</si>
  <si>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</si>
  <si>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</si>
  <si>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</si>
  <si>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</si>
  <si>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</si>
  <si>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</si>
  <si>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</si>
  <si>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</si>
  <si>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</si>
  <si>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</si>
  <si>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</si>
  <si>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</si>
  <si>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</si>
  <si>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</si>
  <si>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</si>
  <si>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</si>
  <si>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</si>
  <si>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</si>
  <si>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</si>
  <si>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</si>
  <si>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</si>
  <si>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</si>
  <si>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</si>
  <si>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</si>
  <si>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</si>
  <si>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</si>
  <si>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</si>
  <si>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</si>
  <si>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</si>
  <si>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</si>
  <si>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</si>
  <si>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</si>
  <si>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</si>
  <si>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</si>
  <si>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</si>
  <si>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</si>
  <si>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</si>
  <si>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</si>
  <si>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</si>
  <si>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</si>
  <si>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</si>
  <si>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</si>
  <si>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</si>
  <si>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</si>
  <si>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</si>
  <si>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</si>
  <si>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</si>
  <si>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</si>
  <si>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</si>
  <si>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</si>
  <si>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</si>
  <si>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</si>
  <si>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</si>
  <si>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</si>
  <si>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</si>
  <si>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</si>
  <si>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</si>
  <si>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</si>
  <si>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</si>
  <si>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</si>
  <si>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</si>
  <si>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</si>
  <si>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</si>
  <si>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</si>
  <si>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</si>
  <si>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</si>
  <si>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</si>
  <si>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</si>
  <si>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</si>
  <si>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</si>
  <si>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</si>
  <si>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</si>
  <si>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</si>
  <si>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</si>
  <si>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</si>
  <si>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</si>
  <si>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</si>
  <si>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</si>
  <si>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</si>
  <si>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</si>
  <si>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18 February 2022</t>
  </si>
  <si>
    <t>18.02.2022</t>
  </si>
  <si>
    <t>19.02.2021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</si>
</sst>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1621155</v>
      </c>
      <c r="C11" s="67">
        <v>1657404</v>
      </c>
      <c r="D11" s="98">
        <f>IFERROR(((B11/C11)-1)*100,IF(B11+C11&lt;&gt;0,100,0))</f>
        <v>-2.1870949991673716</v>
      </c>
      <c r="E11" s="67">
        <v>9419949</v>
      </c>
      <c r="F11" s="67">
        <v>11531365</v>
      </c>
      <c r="G11" s="98">
        <f>IFERROR(((E11/F11)-1)*100,IF(E11+F11&lt;&gt;0,100,0))</f>
        <v>-18.310200050037441</v>
      </c>
    </row>
    <row r="12" spans="1:7" s="16" customFormat="1" ht="12" x14ac:dyDescent="0.2">
      <c r="A12" s="64" t="s">
        <v>9</v>
      </c>
      <c r="B12" s="67">
        <v>1690587.4210000001</v>
      </c>
      <c r="C12" s="67">
        <v>3289701.23</v>
      </c>
      <c r="D12" s="98">
        <f>IFERROR(((B12/C12)-1)*100,IF(B12+C12&lt;&gt;0,100,0))</f>
        <v>-48.6096972702898</v>
      </c>
      <c r="E12" s="67">
        <v>10279687.431</v>
      </c>
      <c r="F12" s="67">
        <v>17886930.912</v>
      </c>
      <c r="G12" s="98">
        <f>IFERROR(((E12/F12)-1)*100,IF(E12+F12&lt;&gt;0,100,0))</f>
        <v>-42.529618515474034</v>
      </c>
    </row>
    <row r="13" spans="1:7" s="16" customFormat="1" ht="12" x14ac:dyDescent="0.2">
      <c r="A13" s="64" t="s">
        <v>10</v>
      </c>
      <c r="B13" s="67">
        <v>115249235.81662001</v>
      </c>
      <c r="C13" s="67">
        <v>121793226.49093699</v>
      </c>
      <c r="D13" s="98">
        <f>IFERROR(((B13/C13)-1)*100,IF(B13+C13&lt;&gt;0,100,0))</f>
        <v>-5.3730333474694021</v>
      </c>
      <c r="E13" s="67">
        <v>669639311.15265203</v>
      </c>
      <c r="F13" s="67">
        <v>786059456.39175403</v>
      </c>
      <c r="G13" s="98">
        <f>IFERROR(((E13/F13)-1)*100,IF(E13+F13&lt;&gt;0,100,0))</f>
        <v>-14.810602975696652</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461</v>
      </c>
      <c r="C16" s="67">
        <v>419</v>
      </c>
      <c r="D16" s="98">
        <f>IFERROR(((B16/C16)-1)*100,IF(B16+C16&lt;&gt;0,100,0))</f>
        <v>10.023866348448696</v>
      </c>
      <c r="E16" s="67">
        <v>2498</v>
      </c>
      <c r="F16" s="67">
        <v>2273</v>
      </c>
      <c r="G16" s="98">
        <f>IFERROR(((E16/F16)-1)*100,IF(E16+F16&lt;&gt;0,100,0))</f>
        <v>9.8988121425428908</v>
      </c>
    </row>
    <row r="17" spans="1:7" s="16" customFormat="1" ht="12" x14ac:dyDescent="0.2">
      <c r="A17" s="64" t="s">
        <v>9</v>
      </c>
      <c r="B17" s="67">
        <v>162828.63</v>
      </c>
      <c r="C17" s="67">
        <v>241045.46</v>
      </c>
      <c r="D17" s="98">
        <f>IFERROR(((B17/C17)-1)*100,IF(B17+C17&lt;&gt;0,100,0))</f>
        <v>-32.448995305698759</v>
      </c>
      <c r="E17" s="67">
        <v>1251660.969</v>
      </c>
      <c r="F17" s="67">
        <v>2620890.3769999999</v>
      </c>
      <c r="G17" s="98">
        <f>IFERROR(((E17/F17)-1)*100,IF(E17+F17&lt;&gt;0,100,0))</f>
        <v>-52.24291027262602</v>
      </c>
    </row>
    <row r="18" spans="1:7" s="16" customFormat="1" ht="12" x14ac:dyDescent="0.2">
      <c r="A18" s="64" t="s">
        <v>10</v>
      </c>
      <c r="B18" s="67">
        <v>10564522.5477558</v>
      </c>
      <c r="C18" s="67">
        <v>7453689.3479177598</v>
      </c>
      <c r="D18" s="98">
        <f>IFERROR(((B18/C18)-1)*100,IF(B18+C18&lt;&gt;0,100,0))</f>
        <v>41.735482317988911</v>
      </c>
      <c r="E18" s="67">
        <v>60191131.369917601</v>
      </c>
      <c r="F18" s="67">
        <v>55627916.062544897</v>
      </c>
      <c r="G18" s="98">
        <f>IFERROR(((E18/F18)-1)*100,IF(E18+F18&lt;&gt;0,100,0))</f>
        <v>8.2031031006843502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18834887.67571</v>
      </c>
      <c r="C24" s="66">
        <v>19031899.339280002</v>
      </c>
      <c r="D24" s="65">
        <f>B24-C24</f>
        <v>-197011.66357000172</v>
      </c>
      <c r="E24" s="67">
        <v>105292167.95087001</v>
      </c>
      <c r="F24" s="67">
        <v>142916017.0864</v>
      </c>
      <c r="G24" s="65">
        <f>E24-F24</f>
        <v>-37623849.135529995</v>
      </c>
    </row>
    <row r="25" spans="1:7" s="16" customFormat="1" ht="12" x14ac:dyDescent="0.2">
      <c r="A25" s="68" t="s">
        <v>15</v>
      </c>
      <c r="B25" s="66">
        <v>14714041.9432</v>
      </c>
      <c r="C25" s="66">
        <v>21877432.30703</v>
      </c>
      <c r="D25" s="65">
        <f>B25-C25</f>
        <v>-7163390.3638300002</v>
      </c>
      <c r="E25" s="67">
        <v>100917397.15686999</v>
      </c>
      <c r="F25" s="67">
        <v>146640567.59366</v>
      </c>
      <c r="G25" s="65">
        <f>E25-F25</f>
        <v>-45723170.436790004</v>
      </c>
    </row>
    <row r="26" spans="1:7" s="28" customFormat="1" ht="12" x14ac:dyDescent="0.2">
      <c r="A26" s="69" t="s">
        <v>16</v>
      </c>
      <c r="B26" s="70">
        <f>B24-B25</f>
        <v>4120845.7325100005</v>
      </c>
      <c r="C26" s="70">
        <f>C24-C25</f>
        <v>-2845532.967749998</v>
      </c>
      <c r="D26" s="70"/>
      <c r="E26" s="70">
        <f>E24-E25</f>
        <v>4374770.7940000147</v>
      </c>
      <c r="F26" s="70">
        <f>F24-F25</f>
        <v>-3724550.5072599947</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76368.341261990005</v>
      </c>
      <c r="C33" s="132">
        <v>67464.858859009997</v>
      </c>
      <c r="D33" s="98">
        <f t="shared" ref="D33:D42" si="0">IFERROR(((B33/C33)-1)*100,IF(B33+C33&lt;&gt;0,100,0))</f>
        <v>13.197214896108743</v>
      </c>
      <c r="E33" s="64"/>
      <c r="F33" s="132">
        <v>76919.009999999995</v>
      </c>
      <c r="G33" s="132">
        <v>75495.960000000006</v>
      </c>
    </row>
    <row r="34" spans="1:7" s="16" customFormat="1" ht="12" x14ac:dyDescent="0.2">
      <c r="A34" s="64" t="s">
        <v>23</v>
      </c>
      <c r="B34" s="132">
        <v>82077.193075260002</v>
      </c>
      <c r="C34" s="132">
        <v>68283.166084979996</v>
      </c>
      <c r="D34" s="98">
        <f t="shared" si="0"/>
        <v>20.201211779068686</v>
      </c>
      <c r="E34" s="64"/>
      <c r="F34" s="132">
        <v>83180.899999999994</v>
      </c>
      <c r="G34" s="132">
        <v>80651.03</v>
      </c>
    </row>
    <row r="35" spans="1:7" s="16" customFormat="1" ht="12" x14ac:dyDescent="0.2">
      <c r="A35" s="64" t="s">
        <v>24</v>
      </c>
      <c r="B35" s="132">
        <v>68324.966126610001</v>
      </c>
      <c r="C35" s="132">
        <v>49636.156012170002</v>
      </c>
      <c r="D35" s="98">
        <f t="shared" si="0"/>
        <v>37.651606441598332</v>
      </c>
      <c r="E35" s="64"/>
      <c r="F35" s="132">
        <v>68790.33</v>
      </c>
      <c r="G35" s="132">
        <v>67404.83</v>
      </c>
    </row>
    <row r="36" spans="1:7" s="16" customFormat="1" ht="12" x14ac:dyDescent="0.2">
      <c r="A36" s="64" t="s">
        <v>25</v>
      </c>
      <c r="B36" s="132">
        <v>69650.103311540006</v>
      </c>
      <c r="C36" s="132">
        <v>62105.236340629999</v>
      </c>
      <c r="D36" s="98">
        <f t="shared" si="0"/>
        <v>12.148519859949491</v>
      </c>
      <c r="E36" s="64"/>
      <c r="F36" s="132">
        <v>70286.77</v>
      </c>
      <c r="G36" s="132">
        <v>68853.63</v>
      </c>
    </row>
    <row r="37" spans="1:7" s="16" customFormat="1" ht="12" x14ac:dyDescent="0.2">
      <c r="A37" s="64" t="s">
        <v>79</v>
      </c>
      <c r="B37" s="132">
        <v>79236.100734410007</v>
      </c>
      <c r="C37" s="132">
        <v>67016.240337270006</v>
      </c>
      <c r="D37" s="98">
        <f t="shared" si="0"/>
        <v>18.23417776891332</v>
      </c>
      <c r="E37" s="64"/>
      <c r="F37" s="132">
        <v>79299.429999999993</v>
      </c>
      <c r="G37" s="132">
        <v>76331.58</v>
      </c>
    </row>
    <row r="38" spans="1:7" s="16" customFormat="1" ht="12" x14ac:dyDescent="0.2">
      <c r="A38" s="64" t="s">
        <v>26</v>
      </c>
      <c r="B38" s="132">
        <v>91405.171503730002</v>
      </c>
      <c r="C38" s="132">
        <v>90064.939605799998</v>
      </c>
      <c r="D38" s="98">
        <f t="shared" si="0"/>
        <v>1.4880728325539216</v>
      </c>
      <c r="E38" s="64"/>
      <c r="F38" s="132">
        <v>93697.62</v>
      </c>
      <c r="G38" s="132">
        <v>90854.41</v>
      </c>
    </row>
    <row r="39" spans="1:7" s="16" customFormat="1" ht="12" x14ac:dyDescent="0.2">
      <c r="A39" s="64" t="s">
        <v>27</v>
      </c>
      <c r="B39" s="132">
        <v>16090.00131087</v>
      </c>
      <c r="C39" s="132">
        <v>12369.15282533</v>
      </c>
      <c r="D39" s="98">
        <f t="shared" si="0"/>
        <v>30.081676070169582</v>
      </c>
      <c r="E39" s="64"/>
      <c r="F39" s="132">
        <v>16482.990000000002</v>
      </c>
      <c r="G39" s="132">
        <v>15629.58</v>
      </c>
    </row>
    <row r="40" spans="1:7" s="16" customFormat="1" ht="12" x14ac:dyDescent="0.2">
      <c r="A40" s="64" t="s">
        <v>28</v>
      </c>
      <c r="B40" s="132">
        <v>92015.025110129995</v>
      </c>
      <c r="C40" s="132">
        <v>85311.554479829996</v>
      </c>
      <c r="D40" s="98">
        <f t="shared" si="0"/>
        <v>7.8576350778895687</v>
      </c>
      <c r="E40" s="64"/>
      <c r="F40" s="132">
        <v>93858.04</v>
      </c>
      <c r="G40" s="132">
        <v>91004.55</v>
      </c>
    </row>
    <row r="41" spans="1:7" s="16" customFormat="1" ht="12" x14ac:dyDescent="0.2">
      <c r="A41" s="64" t="s">
        <v>29</v>
      </c>
      <c r="B41" s="72"/>
      <c r="C41" s="132">
        <v>3389.7826226500001</v>
      </c>
      <c r="D41" s="98">
        <f t="shared" si="0"/>
        <v>-100</v>
      </c>
      <c r="E41" s="64"/>
      <c r="F41" s="72"/>
      <c r="G41" s="72"/>
    </row>
    <row r="42" spans="1:7" s="16" customFormat="1" ht="12" x14ac:dyDescent="0.2">
      <c r="A42" s="64" t="s">
        <v>78</v>
      </c>
      <c r="B42" s="132">
        <v>1403.0658717599999</v>
      </c>
      <c r="C42" s="132">
        <v>1100.22064464</v>
      </c>
      <c r="D42" s="98">
        <f t="shared" si="0"/>
        <v>27.52586297988373</v>
      </c>
      <c r="E42" s="64"/>
      <c r="F42" s="132">
        <v>1418.59</v>
      </c>
      <c r="G42" s="132">
        <v>1379.86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22384.516929605699</v>
      </c>
      <c r="D48" s="72"/>
      <c r="E48" s="133">
        <v>19639.312658028499</v>
      </c>
      <c r="F48" s="72"/>
      <c r="G48" s="98">
        <f>IFERROR(((C48/E48)-1)*100,IF(C48+E48&lt;&gt;0,100,0))</f>
        <v>13.978107683188036</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1863</v>
      </c>
      <c r="D54" s="75"/>
      <c r="E54" s="134">
        <v>556292</v>
      </c>
      <c r="F54" s="134">
        <v>65665184.18</v>
      </c>
      <c r="G54" s="134">
        <v>10425312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6307</v>
      </c>
      <c r="C68" s="66">
        <v>8983</v>
      </c>
      <c r="D68" s="98">
        <f>IFERROR(((B68/C68)-1)*100,IF(B68+C68&lt;&gt;0,100,0))</f>
        <v>-29.789602582656126</v>
      </c>
      <c r="E68" s="66">
        <v>39885</v>
      </c>
      <c r="F68" s="66">
        <v>50611</v>
      </c>
      <c r="G68" s="98">
        <f>IFERROR(((E68/F68)-1)*100,IF(E68+F68&lt;&gt;0,100,0))</f>
        <v>-21.193021279958902</v>
      </c>
    </row>
    <row r="69" spans="1:7" s="16" customFormat="1" ht="12" x14ac:dyDescent="0.2">
      <c r="A69" s="79" t="s">
        <v>54</v>
      </c>
      <c r="B69" s="67">
        <v>216720722.39300001</v>
      </c>
      <c r="C69" s="66">
        <v>312182549.47100002</v>
      </c>
      <c r="D69" s="98">
        <f>IFERROR(((B69/C69)-1)*100,IF(B69+C69&lt;&gt;0,100,0))</f>
        <v>-30.578847933608756</v>
      </c>
      <c r="E69" s="66">
        <v>1243937617.9400001</v>
      </c>
      <c r="F69" s="66">
        <v>1585754654.6099999</v>
      </c>
      <c r="G69" s="98">
        <f>IFERROR(((E69/F69)-1)*100,IF(E69+F69&lt;&gt;0,100,0))</f>
        <v>-21.555480583096021</v>
      </c>
    </row>
    <row r="70" spans="1:7" s="62" customFormat="1" ht="12" x14ac:dyDescent="0.2">
      <c r="A70" s="79" t="s">
        <v>55</v>
      </c>
      <c r="B70" s="67">
        <v>211869361.21041</v>
      </c>
      <c r="C70" s="66">
        <v>306924262.95568001</v>
      </c>
      <c r="D70" s="98">
        <f>IFERROR(((B70/C70)-1)*100,IF(B70+C70&lt;&gt;0,100,0))</f>
        <v>-30.970149062146966</v>
      </c>
      <c r="E70" s="66">
        <v>1235220406.1510701</v>
      </c>
      <c r="F70" s="66">
        <v>1559442051.3429899</v>
      </c>
      <c r="G70" s="98">
        <f>IFERROR(((E70/F70)-1)*100,IF(E70+F70&lt;&gt;0,100,0))</f>
        <v>-20.790874846083597</v>
      </c>
    </row>
    <row r="71" spans="1:7" s="16" customFormat="1" ht="12" x14ac:dyDescent="0.2">
      <c r="A71" s="79" t="s">
        <v>94</v>
      </c>
      <c r="B71" s="98">
        <f>IFERROR(B69/B68/1000,)</f>
        <v>34.361934738068811</v>
      </c>
      <c r="C71" s="98">
        <f>IFERROR(C69/C68/1000,)</f>
        <v>34.752593729377715</v>
      </c>
      <c r="D71" s="98">
        <f>IFERROR(((B71/C71)-1)*100,IF(B71+C71&lt;&gt;0,100,0))</f>
        <v>-1.1241146325681739</v>
      </c>
      <c r="E71" s="98">
        <f>IFERROR(E69/E68/1000,)</f>
        <v>31.188106253980195</v>
      </c>
      <c r="F71" s="98">
        <f>IFERROR(F69/F68/1000,)</f>
        <v>31.332213443915354</v>
      </c>
      <c r="G71" s="98">
        <f>IFERROR(((E71/F71)-1)*100,IF(E71+F71&lt;&gt;0,100,0))</f>
        <v>-0.45993300215801947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2766</v>
      </c>
      <c r="C74" s="66">
        <v>2995</v>
      </c>
      <c r="D74" s="98">
        <f>IFERROR(((B74/C74)-1)*100,IF(B74+C74&lt;&gt;0,100,0))</f>
        <v>-7.6460767946577635</v>
      </c>
      <c r="E74" s="66">
        <v>18517</v>
      </c>
      <c r="F74" s="66">
        <v>19084</v>
      </c>
      <c r="G74" s="98">
        <f>IFERROR(((E74/F74)-1)*100,IF(E74+F74&lt;&gt;0,100,0))</f>
        <v>-2.9710752462796086</v>
      </c>
    </row>
    <row r="75" spans="1:7" s="16" customFormat="1" ht="12" x14ac:dyDescent="0.2">
      <c r="A75" s="79" t="s">
        <v>54</v>
      </c>
      <c r="B75" s="67">
        <v>515302409.83399999</v>
      </c>
      <c r="C75" s="66">
        <v>478968985.59399998</v>
      </c>
      <c r="D75" s="98">
        <f>IFERROR(((B75/C75)-1)*100,IF(B75+C75&lt;&gt;0,100,0))</f>
        <v>7.5857571852884442</v>
      </c>
      <c r="E75" s="66">
        <v>3712141044.4260001</v>
      </c>
      <c r="F75" s="66">
        <v>3035022256.71</v>
      </c>
      <c r="G75" s="98">
        <f>IFERROR(((E75/F75)-1)*100,IF(E75+F75&lt;&gt;0,100,0))</f>
        <v>22.310175360954521</v>
      </c>
    </row>
    <row r="76" spans="1:7" s="16" customFormat="1" ht="12" x14ac:dyDescent="0.2">
      <c r="A76" s="79" t="s">
        <v>55</v>
      </c>
      <c r="B76" s="67">
        <v>505012106.11004001</v>
      </c>
      <c r="C76" s="66">
        <v>460632686.97525001</v>
      </c>
      <c r="D76" s="98">
        <f>IFERROR(((B76/C76)-1)*100,IF(B76+C76&lt;&gt;0,100,0))</f>
        <v>9.6344485290889672</v>
      </c>
      <c r="E76" s="66">
        <v>3627253983.1988602</v>
      </c>
      <c r="F76" s="66">
        <v>2979998566.4857402</v>
      </c>
      <c r="G76" s="98">
        <f>IFERROR(((E76/F76)-1)*100,IF(E76+F76&lt;&gt;0,100,0))</f>
        <v>21.719990874908945</v>
      </c>
    </row>
    <row r="77" spans="1:7" s="16" customFormat="1" ht="12" x14ac:dyDescent="0.2">
      <c r="A77" s="79" t="s">
        <v>94</v>
      </c>
      <c r="B77" s="98">
        <f>IFERROR(B75/B74/1000,)</f>
        <v>186.29877434345624</v>
      </c>
      <c r="C77" s="98">
        <f>IFERROR(C75/C74/1000,)</f>
        <v>159.92286664240399</v>
      </c>
      <c r="D77" s="98">
        <f>IFERROR(((B77/C77)-1)*100,IF(B77+C77&lt;&gt;0,100,0))</f>
        <v>16.49289326461998</v>
      </c>
      <c r="E77" s="98">
        <f>IFERROR(E75/E74/1000,)</f>
        <v>200.47205510752281</v>
      </c>
      <c r="F77" s="98">
        <f>IFERROR(F75/F74/1000,)</f>
        <v>159.03491179574513</v>
      </c>
      <c r="G77" s="98">
        <f>IFERROR(((E77/F77)-1)*100,IF(E77+F77&lt;&gt;0,100,0))</f>
        <v>26.055375416560757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133</v>
      </c>
      <c r="C80" s="66">
        <v>454</v>
      </c>
      <c r="D80" s="98">
        <f>IFERROR(((B80/C80)-1)*100,IF(B80+C80&lt;&gt;0,100,0))</f>
        <v>-70.704845814977972</v>
      </c>
      <c r="E80" s="66">
        <v>1236</v>
      </c>
      <c r="F80" s="66">
        <v>1580</v>
      </c>
      <c r="G80" s="98">
        <f>IFERROR(((E80/F80)-1)*100,IF(E80+F80&lt;&gt;0,100,0))</f>
        <v>-21.772151898734183</v>
      </c>
    </row>
    <row r="81" spans="1:7" s="16" customFormat="1" ht="12" x14ac:dyDescent="0.2">
      <c r="A81" s="79" t="s">
        <v>54</v>
      </c>
      <c r="B81" s="67">
        <v>10342082.911</v>
      </c>
      <c r="C81" s="66">
        <v>15702934.588</v>
      </c>
      <c r="D81" s="98">
        <f>IFERROR(((B81/C81)-1)*100,IF(B81+C81&lt;&gt;0,100,0))</f>
        <v>-34.139170910746195</v>
      </c>
      <c r="E81" s="66">
        <v>133861718.20100001</v>
      </c>
      <c r="F81" s="66">
        <v>107840006.537</v>
      </c>
      <c r="G81" s="98">
        <f>IFERROR(((E81/F81)-1)*100,IF(E81+F81&lt;&gt;0,100,0))</f>
        <v>24.129924041753405</v>
      </c>
    </row>
    <row r="82" spans="1:7" s="16" customFormat="1" ht="12" x14ac:dyDescent="0.2">
      <c r="A82" s="79" t="s">
        <v>55</v>
      </c>
      <c r="B82" s="67">
        <v>3260788.8356303698</v>
      </c>
      <c r="C82" s="66">
        <v>4219936.0538198203</v>
      </c>
      <c r="D82" s="98">
        <f>IFERROR(((B82/C82)-1)*100,IF(B82+C82&lt;&gt;0,100,0))</f>
        <v>-22.728951480704197</v>
      </c>
      <c r="E82" s="66">
        <v>97552762.034624994</v>
      </c>
      <c r="F82" s="66">
        <v>44182084.328783199</v>
      </c>
      <c r="G82" s="98">
        <f>IFERROR(((E82/F82)-1)*100,IF(E82+F82&lt;&gt;0,100,0))</f>
        <v>120.79710252843938</v>
      </c>
    </row>
    <row r="83" spans="1:7" s="32" customFormat="1" x14ac:dyDescent="0.2">
      <c r="A83" s="79" t="s">
        <v>94</v>
      </c>
      <c r="B83" s="98">
        <f>IFERROR(B81/B80/1000,)</f>
        <v>77.760021887218045</v>
      </c>
      <c r="C83" s="98">
        <f>IFERROR(C81/C80/1000,)</f>
        <v>34.587961647577089</v>
      </c>
      <c r="D83" s="98">
        <f>IFERROR(((B83/C83)-1)*100,IF(B83+C83&lt;&gt;0,100,0))</f>
        <v>124.81816847008443</v>
      </c>
      <c r="E83" s="98">
        <f>IFERROR(E81/E80/1000,)</f>
        <v>108.30236100404531</v>
      </c>
      <c r="F83" s="98">
        <f>IFERROR(F81/F80/1000,)</f>
        <v>68.253168694303795</v>
      </c>
      <c r="G83" s="98">
        <f>IFERROR(((E83/F83)-1)*100,IF(E83+F83&lt;&gt;0,100,0))</f>
        <v>58.677410991885417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9206</v>
      </c>
      <c r="C86" s="64">
        <f>C68+C74+C80</f>
        <v>12432</v>
      </c>
      <c r="D86" s="98">
        <f>IFERROR(((B86/C86)-1)*100,IF(B86+C86&lt;&gt;0,100,0))</f>
        <v>-25.94916344916345</v>
      </c>
      <c r="E86" s="64">
        <f>E68+E74+E80</f>
        <v>59638</v>
      </c>
      <c r="F86" s="64">
        <f>F68+F74+F80</f>
        <v>71275</v>
      </c>
      <c r="G86" s="98">
        <f>IFERROR(((E86/F86)-1)*100,IF(E86+F86&lt;&gt;0,100,0))</f>
        <v>-16.326902841108382</v>
      </c>
    </row>
    <row r="87" spans="1:7" s="62" customFormat="1" ht="12" x14ac:dyDescent="0.2">
      <c r="A87" s="79" t="s">
        <v>54</v>
      </c>
      <c r="B87" s="64">
        <f t="shared" ref="B87:C87" si="1">B69+B75+B81</f>
        <v>742365215.13800001</v>
      </c>
      <c r="C87" s="64">
        <f t="shared" si="1"/>
        <v>806854469.65300012</v>
      </c>
      <c r="D87" s="98">
        <f>IFERROR(((B87/C87)-1)*100,IF(B87+C87&lt;&gt;0,100,0))</f>
        <v>-7.9926748801099956</v>
      </c>
      <c r="E87" s="64">
        <f t="shared" ref="E87:F87" si="2">E69+E75+E81</f>
        <v>5089940380.5670004</v>
      </c>
      <c r="F87" s="64">
        <f t="shared" si="2"/>
        <v>4728616917.8569994</v>
      </c>
      <c r="G87" s="98">
        <f>IFERROR(((E87/F87)-1)*100,IF(E87+F87&lt;&gt;0,100,0))</f>
        <v>7.6412081796161324</v>
      </c>
    </row>
    <row r="88" spans="1:7" s="62" customFormat="1" ht="12" x14ac:dyDescent="0.2">
      <c r="A88" s="79" t="s">
        <v>55</v>
      </c>
      <c r="B88" s="64">
        <f t="shared" ref="B88:C88" si="3">B70+B76+B82</f>
        <v>720142256.15608048</v>
      </c>
      <c r="C88" s="64">
        <f t="shared" si="3"/>
        <v>771776885.98474979</v>
      </c>
      <c r="D88" s="98">
        <f>IFERROR(((B88/C88)-1)*100,IF(B88+C88&lt;&gt;0,100,0))</f>
        <v>-6.6903571182733712</v>
      </c>
      <c r="E88" s="64">
        <f t="shared" ref="E88:F88" si="4">E70+E76+E82</f>
        <v>4960027151.3845549</v>
      </c>
      <c r="F88" s="64">
        <f t="shared" si="4"/>
        <v>4583622702.1575127</v>
      </c>
      <c r="G88" s="98">
        <f>IFERROR(((E88/F88)-1)*100,IF(E88+F88&lt;&gt;0,100,0))</f>
        <v>8.211942249301373</v>
      </c>
    </row>
    <row r="89" spans="1:7" s="63" customFormat="1" x14ac:dyDescent="0.2">
      <c r="A89" s="79" t="s">
        <v>95</v>
      </c>
      <c r="B89" s="98">
        <f>IFERROR((B75/B87)*100,IF(B75+B87&lt;&gt;0,100,0))</f>
        <v>69.413598499252046</v>
      </c>
      <c r="C89" s="98">
        <f>IFERROR((C75/C87)*100,IF(C75+C87&lt;&gt;0,100,0))</f>
        <v>59.362500129668717</v>
      </c>
      <c r="D89" s="98">
        <f>IFERROR(((B89/C89)-1)*100,IF(B89+C89&lt;&gt;0,100,0))</f>
        <v>16.931730212892269</v>
      </c>
      <c r="E89" s="98">
        <f>IFERROR((E75/E87)*100,IF(E75+E87&lt;&gt;0,100,0))</f>
        <v>72.9309337020659</v>
      </c>
      <c r="F89" s="98">
        <f>IFERROR((F75/F87)*100,IF(F75+F87&lt;&gt;0,100,0))</f>
        <v>64.18414325864795</v>
      </c>
      <c r="G89" s="98">
        <f>IFERROR(((E89/F89)-1)*100,IF(E89+F89&lt;&gt;0,100,0))</f>
        <v>13.627650069535569</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51373493.550999999</v>
      </c>
      <c r="C97" s="135">
        <v>66259585.125</v>
      </c>
      <c r="D97" s="65">
        <f>B97-C97</f>
        <v>-14886091.574000001</v>
      </c>
      <c r="E97" s="135">
        <v>437276488.57200003</v>
      </c>
      <c r="F97" s="135">
        <v>528407229.55900002</v>
      </c>
      <c r="G97" s="80">
        <f>E97-F97</f>
        <v>-91130740.986999989</v>
      </c>
    </row>
    <row r="98" spans="1:7" s="62" customFormat="1" ht="13.5" x14ac:dyDescent="0.2">
      <c r="A98" s="114" t="s">
        <v>88</v>
      </c>
      <c r="B98" s="66">
        <v>44008914.509999998</v>
      </c>
      <c r="C98" s="135">
        <v>69399942.148000002</v>
      </c>
      <c r="D98" s="65">
        <f>B98-C98</f>
        <v>-25391027.638000004</v>
      </c>
      <c r="E98" s="135">
        <v>407543379.23299998</v>
      </c>
      <c r="F98" s="135">
        <v>501243346.42400002</v>
      </c>
      <c r="G98" s="80">
        <f>E98-F98</f>
        <v>-93699967.191000044</v>
      </c>
    </row>
    <row r="99" spans="1:7" s="62" customFormat="1" ht="12" x14ac:dyDescent="0.2">
      <c r="A99" s="115" t="s">
        <v>16</v>
      </c>
      <c r="B99" s="65">
        <f>B97-B98</f>
        <v>7364579.0410000011</v>
      </c>
      <c r="C99" s="65">
        <f>C97-C98</f>
        <v>-3140357.0230000019</v>
      </c>
      <c r="D99" s="82"/>
      <c r="E99" s="65">
        <f>E97-E98</f>
        <v>29733109.339000046</v>
      </c>
      <c r="F99" s="82">
        <f>F97-F98</f>
        <v>27163883.13499999</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28537910.625999998</v>
      </c>
      <c r="C102" s="135">
        <v>30777212.333000001</v>
      </c>
      <c r="D102" s="65">
        <f>B102-C102</f>
        <v>-2239301.7070000023</v>
      </c>
      <c r="E102" s="135">
        <v>162970868.47600001</v>
      </c>
      <c r="F102" s="135">
        <v>195056145.58899999</v>
      </c>
      <c r="G102" s="80">
        <f>E102-F102</f>
        <v>-32085277.112999976</v>
      </c>
    </row>
    <row r="103" spans="1:7" s="16" customFormat="1" ht="13.5" x14ac:dyDescent="0.2">
      <c r="A103" s="79" t="s">
        <v>88</v>
      </c>
      <c r="B103" s="66">
        <v>27335456.881999999</v>
      </c>
      <c r="C103" s="135">
        <v>42633485.702</v>
      </c>
      <c r="D103" s="65">
        <f>B103-C103</f>
        <v>-15298028.82</v>
      </c>
      <c r="E103" s="135">
        <v>161419986.535</v>
      </c>
      <c r="F103" s="135">
        <v>199022656.44499999</v>
      </c>
      <c r="G103" s="80">
        <f>E103-F103</f>
        <v>-37602669.909999996</v>
      </c>
    </row>
    <row r="104" spans="1:7" s="28" customFormat="1" ht="12" x14ac:dyDescent="0.2">
      <c r="A104" s="81" t="s">
        <v>16</v>
      </c>
      <c r="B104" s="65">
        <f>B102-B103</f>
        <v>1202453.743999999</v>
      </c>
      <c r="C104" s="65">
        <f>C102-C103</f>
        <v>-11856273.368999999</v>
      </c>
      <c r="D104" s="82"/>
      <c r="E104" s="65">
        <f>E102-E103</f>
        <v>1550881.9410000145</v>
      </c>
      <c r="F104" s="82">
        <f>F102-F103</f>
        <v>-3966510.8560000062</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851.75028693843694</v>
      </c>
      <c r="C111" s="137">
        <v>762.68854608726201</v>
      </c>
      <c r="D111" s="98">
        <f>IFERROR(((B111/C111)-1)*100,IF(B111+C111&lt;&gt;0,100,0))</f>
        <v>11.677340810751469</v>
      </c>
      <c r="E111" s="84"/>
      <c r="F111" s="136">
        <v>851.75028693843694</v>
      </c>
      <c r="G111" s="136">
        <v>843.44209578768596</v>
      </c>
    </row>
    <row r="112" spans="1:7" s="16" customFormat="1" ht="12" x14ac:dyDescent="0.2">
      <c r="A112" s="79" t="s">
        <v>50</v>
      </c>
      <c r="B112" s="136">
        <v>840.39411030485496</v>
      </c>
      <c r="C112" s="137">
        <v>753.80141641676505</v>
      </c>
      <c r="D112" s="98">
        <f>IFERROR(((B112/C112)-1)*100,IF(B112+C112&lt;&gt;0,100,0))</f>
        <v>11.487467654241467</v>
      </c>
      <c r="E112" s="84"/>
      <c r="F112" s="136">
        <v>840.39411030485496</v>
      </c>
      <c r="G112" s="136">
        <v>832.15308046616894</v>
      </c>
    </row>
    <row r="113" spans="1:7" s="16" customFormat="1" ht="12" x14ac:dyDescent="0.2">
      <c r="A113" s="79" t="s">
        <v>51</v>
      </c>
      <c r="B113" s="136">
        <v>903.29416761049094</v>
      </c>
      <c r="C113" s="137">
        <v>798.11363244947495</v>
      </c>
      <c r="D113" s="98">
        <f>IFERROR(((B113/C113)-1)*100,IF(B113+C113&lt;&gt;0,100,0))</f>
        <v>13.178641597463825</v>
      </c>
      <c r="E113" s="84"/>
      <c r="F113" s="136">
        <v>903.29416761049094</v>
      </c>
      <c r="G113" s="136">
        <v>895.01584367478495</v>
      </c>
    </row>
    <row r="114" spans="1:7" s="28" customFormat="1" ht="12" x14ac:dyDescent="0.2">
      <c r="A114" s="81" t="s">
        <v>52</v>
      </c>
      <c r="B114" s="85"/>
      <c r="C114" s="84"/>
      <c r="D114" s="86"/>
      <c r="E114" s="84"/>
      <c r="F114" s="71"/>
      <c r="G114" s="71"/>
    </row>
    <row r="115" spans="1:7" s="16" customFormat="1" ht="12" x14ac:dyDescent="0.2">
      <c r="A115" s="79" t="s">
        <v>56</v>
      </c>
      <c r="B115" s="136">
        <v>618.21801311264801</v>
      </c>
      <c r="C115" s="137">
        <v>589.23084246075598</v>
      </c>
      <c r="D115" s="98">
        <f>IFERROR(((B115/C115)-1)*100,IF(B115+C115&lt;&gt;0,100,0))</f>
        <v>4.919493102369743</v>
      </c>
      <c r="E115" s="84"/>
      <c r="F115" s="136">
        <v>618.24260397548096</v>
      </c>
      <c r="G115" s="136">
        <v>616.99831765935903</v>
      </c>
    </row>
    <row r="116" spans="1:7" s="16" customFormat="1" ht="12" x14ac:dyDescent="0.2">
      <c r="A116" s="79" t="s">
        <v>57</v>
      </c>
      <c r="B116" s="136">
        <v>822.21693111555203</v>
      </c>
      <c r="C116" s="137">
        <v>779.67577279960301</v>
      </c>
      <c r="D116" s="98">
        <f>IFERROR(((B116/C116)-1)*100,IF(B116+C116&lt;&gt;0,100,0))</f>
        <v>5.456262692785141</v>
      </c>
      <c r="E116" s="84"/>
      <c r="F116" s="136">
        <v>823.89249752096202</v>
      </c>
      <c r="G116" s="136">
        <v>817.55433169438697</v>
      </c>
    </row>
    <row r="117" spans="1:7" s="16" customFormat="1" ht="12" x14ac:dyDescent="0.2">
      <c r="A117" s="79" t="s">
        <v>59</v>
      </c>
      <c r="B117" s="136">
        <v>956.27357798834305</v>
      </c>
      <c r="C117" s="137">
        <v>872.41716701625705</v>
      </c>
      <c r="D117" s="98">
        <f>IFERROR(((B117/C117)-1)*100,IF(B117+C117&lt;&gt;0,100,0))</f>
        <v>9.6119625040027792</v>
      </c>
      <c r="E117" s="84"/>
      <c r="F117" s="136">
        <v>956.92885970608404</v>
      </c>
      <c r="G117" s="136">
        <v>947.21935435471596</v>
      </c>
    </row>
    <row r="118" spans="1:7" s="16" customFormat="1" ht="12" x14ac:dyDescent="0.2">
      <c r="A118" s="79" t="s">
        <v>58</v>
      </c>
      <c r="B118" s="136">
        <v>926.27603687280498</v>
      </c>
      <c r="C118" s="137">
        <v>796.64010753258799</v>
      </c>
      <c r="D118" s="98">
        <f>IFERROR(((B118/C118)-1)*100,IF(B118+C118&lt;&gt;0,100,0))</f>
        <v>16.272834886726308</v>
      </c>
      <c r="E118" s="84"/>
      <c r="F118" s="136">
        <v>926.27603687280498</v>
      </c>
      <c r="G118" s="136">
        <v>915.54900054490395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0</v>
      </c>
      <c r="F126" s="66">
        <v>3</v>
      </c>
      <c r="G126" s="98">
        <f>IFERROR(((E126/F126)-1)*100,IF(E126+F126&lt;&gt;0,100,0))</f>
        <v>-100</v>
      </c>
    </row>
    <row r="127" spans="1:7" s="16" customFormat="1" ht="12" x14ac:dyDescent="0.2">
      <c r="A127" s="79" t="s">
        <v>72</v>
      </c>
      <c r="B127" s="67">
        <v>124</v>
      </c>
      <c r="C127" s="66">
        <v>123</v>
      </c>
      <c r="D127" s="98">
        <f>IFERROR(((B127/C127)-1)*100,IF(B127+C127&lt;&gt;0,100,0))</f>
        <v>0.81300813008129413</v>
      </c>
      <c r="E127" s="66">
        <v>2228</v>
      </c>
      <c r="F127" s="66">
        <v>2360</v>
      </c>
      <c r="G127" s="98">
        <f>IFERROR(((E127/F127)-1)*100,IF(E127+F127&lt;&gt;0,100,0))</f>
        <v>-5.5932203389830519</v>
      </c>
    </row>
    <row r="128" spans="1:7" s="16" customFormat="1" ht="12" x14ac:dyDescent="0.2">
      <c r="A128" s="79" t="s">
        <v>74</v>
      </c>
      <c r="B128" s="67">
        <v>6</v>
      </c>
      <c r="C128" s="66">
        <v>2</v>
      </c>
      <c r="D128" s="98">
        <f>IFERROR(((B128/C128)-1)*100,IF(B128+C128&lt;&gt;0,100,0))</f>
        <v>200</v>
      </c>
      <c r="E128" s="66">
        <v>69</v>
      </c>
      <c r="F128" s="66">
        <v>108</v>
      </c>
      <c r="G128" s="98">
        <f>IFERROR(((E128/F128)-1)*100,IF(E128+F128&lt;&gt;0,100,0))</f>
        <v>-36.111111111111114</v>
      </c>
    </row>
    <row r="129" spans="1:7" s="28" customFormat="1" ht="12" x14ac:dyDescent="0.2">
      <c r="A129" s="81" t="s">
        <v>34</v>
      </c>
      <c r="B129" s="82">
        <f>SUM(B126:B128)</f>
        <v>130</v>
      </c>
      <c r="C129" s="82">
        <f>SUM(C126:C128)</f>
        <v>125</v>
      </c>
      <c r="D129" s="98">
        <f>IFERROR(((B129/C129)-1)*100,IF(B129+C129&lt;&gt;0,100,0))</f>
        <v>4.0000000000000036</v>
      </c>
      <c r="E129" s="82">
        <f>SUM(E126:E128)</f>
        <v>2297</v>
      </c>
      <c r="F129" s="82">
        <f>SUM(F126:F128)</f>
        <v>2471</v>
      </c>
      <c r="G129" s="98">
        <f>IFERROR(((E129/F129)-1)*100,IF(E129+F129&lt;&gt;0,100,0))</f>
        <v>-7.0416835289356499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11</v>
      </c>
      <c r="D132" s="98">
        <f>IFERROR(((B132/C132)-1)*100,IF(B132+C132&lt;&gt;0,100,0))</f>
        <v>-100</v>
      </c>
      <c r="E132" s="66">
        <v>126</v>
      </c>
      <c r="F132" s="66">
        <v>185</v>
      </c>
      <c r="G132" s="98">
        <f>IFERROR(((E132/F132)-1)*100,IF(E132+F132&lt;&gt;0,100,0))</f>
        <v>-31.891891891891888</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11</v>
      </c>
      <c r="D134" s="98">
        <f>IFERROR(((B134/C134)-1)*100,IF(B134+C134&lt;&gt;0,100,0))</f>
        <v>-100</v>
      </c>
      <c r="E134" s="82">
        <f>SUM(E132:E133)</f>
        <v>126</v>
      </c>
      <c r="F134" s="82">
        <f>SUM(F132:F133)</f>
        <v>185</v>
      </c>
      <c r="G134" s="98">
        <f>IFERROR(((E134/F134)-1)*100,IF(E134+F134&lt;&gt;0,100,0))</f>
        <v>-31.891891891891888</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0</v>
      </c>
      <c r="F137" s="66">
        <v>40001</v>
      </c>
      <c r="G137" s="98">
        <f>IFERROR(((E137/F137)-1)*100,IF(E137+F137&lt;&gt;0,100,0))</f>
        <v>-100</v>
      </c>
    </row>
    <row r="138" spans="1:7" s="16" customFormat="1" ht="12" x14ac:dyDescent="0.2">
      <c r="A138" s="79" t="s">
        <v>72</v>
      </c>
      <c r="B138" s="67">
        <v>25977</v>
      </c>
      <c r="C138" s="66">
        <v>20994</v>
      </c>
      <c r="D138" s="98">
        <f>IFERROR(((B138/C138)-1)*100,IF(B138+C138&lt;&gt;0,100,0))</f>
        <v>23.735352957987988</v>
      </c>
      <c r="E138" s="66">
        <v>2778010</v>
      </c>
      <c r="F138" s="66">
        <v>2683777</v>
      </c>
      <c r="G138" s="98">
        <f>IFERROR(((E138/F138)-1)*100,IF(E138+F138&lt;&gt;0,100,0))</f>
        <v>3.5112082710299752</v>
      </c>
    </row>
    <row r="139" spans="1:7" s="16" customFormat="1" ht="12" x14ac:dyDescent="0.2">
      <c r="A139" s="79" t="s">
        <v>74</v>
      </c>
      <c r="B139" s="67">
        <v>82</v>
      </c>
      <c r="C139" s="66">
        <v>3</v>
      </c>
      <c r="D139" s="98">
        <f>IFERROR(((B139/C139)-1)*100,IF(B139+C139&lt;&gt;0,100,0))</f>
        <v>2633.333333333333</v>
      </c>
      <c r="E139" s="66">
        <v>3733</v>
      </c>
      <c r="F139" s="66">
        <v>5428</v>
      </c>
      <c r="G139" s="98">
        <f>IFERROR(((E139/F139)-1)*100,IF(E139+F139&lt;&gt;0,100,0))</f>
        <v>-31.22697126013264</v>
      </c>
    </row>
    <row r="140" spans="1:7" s="16" customFormat="1" ht="12" x14ac:dyDescent="0.2">
      <c r="A140" s="81" t="s">
        <v>34</v>
      </c>
      <c r="B140" s="82">
        <f>SUM(B137:B139)</f>
        <v>26059</v>
      </c>
      <c r="C140" s="82">
        <f>SUM(C137:C139)</f>
        <v>20997</v>
      </c>
      <c r="D140" s="98">
        <f>IFERROR(((B140/C140)-1)*100,IF(B140+C140&lt;&gt;0,100,0))</f>
        <v>24.108205934181083</v>
      </c>
      <c r="E140" s="82">
        <f>SUM(E137:E139)</f>
        <v>2781743</v>
      </c>
      <c r="F140" s="82">
        <f>SUM(F137:F139)</f>
        <v>2729206</v>
      </c>
      <c r="G140" s="98">
        <f>IFERROR(((E140/F140)-1)*100,IF(E140+F140&lt;&gt;0,100,0))</f>
        <v>1.9249921039306006</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3500</v>
      </c>
      <c r="D143" s="98">
        <f>IFERROR(((B143/C143)-1)*100,)</f>
        <v>-100</v>
      </c>
      <c r="E143" s="66">
        <v>83442</v>
      </c>
      <c r="F143" s="66">
        <v>76121</v>
      </c>
      <c r="G143" s="98">
        <f>IFERROR(((E143/F143)-1)*100,)</f>
        <v>9.6175825330723441</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3500</v>
      </c>
      <c r="D145" s="98">
        <f>IFERROR(((B145/C145)-1)*100,)</f>
        <v>-100</v>
      </c>
      <c r="E145" s="82">
        <f>SUM(E143:E144)</f>
        <v>83442</v>
      </c>
      <c r="F145" s="82">
        <f>SUM(F143:F144)</f>
        <v>76121</v>
      </c>
      <c r="G145" s="98">
        <f>IFERROR(((E145/F145)-1)*100,)</f>
        <v>9.6175825330723441</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0</v>
      </c>
      <c r="F148" s="66">
        <v>958914.01249999995</v>
      </c>
      <c r="G148" s="98">
        <f>IFERROR(((E148/F148)-1)*100,IF(E148+F148&lt;&gt;0,100,0))</f>
        <v>-100</v>
      </c>
    </row>
    <row r="149" spans="1:7" s="32" customFormat="1" x14ac:dyDescent="0.2">
      <c r="A149" s="79" t="s">
        <v>72</v>
      </c>
      <c r="B149" s="67">
        <v>2369271.70994</v>
      </c>
      <c r="C149" s="66">
        <v>2061681.4397</v>
      </c>
      <c r="D149" s="98">
        <f>IFERROR(((B149/C149)-1)*100,IF(B149+C149&lt;&gt;0,100,0))</f>
        <v>14.91938882103716</v>
      </c>
      <c r="E149" s="66">
        <v>259369375.57034001</v>
      </c>
      <c r="F149" s="66">
        <v>255282426.33866</v>
      </c>
      <c r="G149" s="98">
        <f>IFERROR(((E149/F149)-1)*100,IF(E149+F149&lt;&gt;0,100,0))</f>
        <v>1.6009520476188976</v>
      </c>
    </row>
    <row r="150" spans="1:7" s="32" customFormat="1" x14ac:dyDescent="0.2">
      <c r="A150" s="79" t="s">
        <v>74</v>
      </c>
      <c r="B150" s="67">
        <v>692842.71</v>
      </c>
      <c r="C150" s="66">
        <v>23303.21</v>
      </c>
      <c r="D150" s="98">
        <f>IFERROR(((B150/C150)-1)*100,IF(B150+C150&lt;&gt;0,100,0))</f>
        <v>2873.1642550532738</v>
      </c>
      <c r="E150" s="66">
        <v>25832736.68</v>
      </c>
      <c r="F150" s="66">
        <v>28659855.719999999</v>
      </c>
      <c r="G150" s="98">
        <f>IFERROR(((E150/F150)-1)*100,IF(E150+F150&lt;&gt;0,100,0))</f>
        <v>-9.8643868539335386</v>
      </c>
    </row>
    <row r="151" spans="1:7" s="16" customFormat="1" ht="12" x14ac:dyDescent="0.2">
      <c r="A151" s="81" t="s">
        <v>34</v>
      </c>
      <c r="B151" s="82">
        <f>SUM(B148:B150)</f>
        <v>3062114.4199399999</v>
      </c>
      <c r="C151" s="82">
        <f>SUM(C148:C150)</f>
        <v>2084984.6497</v>
      </c>
      <c r="D151" s="98">
        <f>IFERROR(((B151/C151)-1)*100,IF(B151+C151&lt;&gt;0,100,0))</f>
        <v>46.865082214422785</v>
      </c>
      <c r="E151" s="82">
        <f>SUM(E148:E150)</f>
        <v>285202112.25033998</v>
      </c>
      <c r="F151" s="82">
        <f>SUM(F148:F150)</f>
        <v>284901196.07115996</v>
      </c>
      <c r="G151" s="98">
        <f>IFERROR(((E151/F151)-1)*100,IF(E151+F151&lt;&gt;0,100,0))</f>
        <v>0.10562124109330107</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4926</v>
      </c>
      <c r="D154" s="98">
        <f>IFERROR(((B154/C154)-1)*100,IF(B154+C154&lt;&gt;0,100,0))</f>
        <v>-100</v>
      </c>
      <c r="E154" s="66">
        <v>181472.693</v>
      </c>
      <c r="F154" s="66">
        <v>153933.89228999999</v>
      </c>
      <c r="G154" s="98">
        <f>IFERROR(((E154/F154)-1)*100,IF(E154+F154&lt;&gt;0,100,0))</f>
        <v>17.890017786413772</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4926</v>
      </c>
      <c r="D156" s="98">
        <f>IFERROR(((B156/C156)-1)*100,IF(B156+C156&lt;&gt;0,100,0))</f>
        <v>-100</v>
      </c>
      <c r="E156" s="82">
        <f>SUM(E154:E155)</f>
        <v>181472.693</v>
      </c>
      <c r="F156" s="82">
        <f>SUM(F154:F155)</f>
        <v>153933.89228999999</v>
      </c>
      <c r="G156" s="98">
        <f>IFERROR(((E156/F156)-1)*100,IF(E156+F156&lt;&gt;0,100,0))</f>
        <v>17.890017786413772</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50001</v>
      </c>
      <c r="D159" s="98">
        <f>IFERROR(((B159/C159)-1)*100,IF(B159+C159&lt;&gt;0,100,0))</f>
        <v>-99.570008599828014</v>
      </c>
      <c r="E159" s="78"/>
      <c r="F159" s="78"/>
      <c r="G159" s="65"/>
    </row>
    <row r="160" spans="1:7" s="16" customFormat="1" ht="12" x14ac:dyDescent="0.2">
      <c r="A160" s="79" t="s">
        <v>72</v>
      </c>
      <c r="B160" s="67">
        <v>1087574</v>
      </c>
      <c r="C160" s="66">
        <v>1006901</v>
      </c>
      <c r="D160" s="98">
        <f>IFERROR(((B160/C160)-1)*100,IF(B160+C160&lt;&gt;0,100,0))</f>
        <v>8.0120091250281753</v>
      </c>
      <c r="E160" s="78"/>
      <c r="F160" s="78"/>
      <c r="G160" s="65"/>
    </row>
    <row r="161" spans="1:7" s="16" customFormat="1" ht="12" x14ac:dyDescent="0.2">
      <c r="A161" s="79" t="s">
        <v>74</v>
      </c>
      <c r="B161" s="67">
        <v>1702</v>
      </c>
      <c r="C161" s="66">
        <v>2258</v>
      </c>
      <c r="D161" s="98">
        <f>IFERROR(((B161/C161)-1)*100,IF(B161+C161&lt;&gt;0,100,0))</f>
        <v>-24.623560673162093</v>
      </c>
      <c r="E161" s="78"/>
      <c r="F161" s="78"/>
      <c r="G161" s="65"/>
    </row>
    <row r="162" spans="1:7" s="28" customFormat="1" ht="12" x14ac:dyDescent="0.2">
      <c r="A162" s="81" t="s">
        <v>34</v>
      </c>
      <c r="B162" s="82">
        <f>SUM(B159:B161)</f>
        <v>1089491</v>
      </c>
      <c r="C162" s="82">
        <f>SUM(C159:C161)</f>
        <v>1059160</v>
      </c>
      <c r="D162" s="98">
        <f>IFERROR(((B162/C162)-1)*100,IF(B162+C162&lt;&gt;0,100,0))</f>
        <v>2.8636844291702879</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123839</v>
      </c>
      <c r="C165" s="66">
        <v>132832</v>
      </c>
      <c r="D165" s="98">
        <f>IFERROR(((B165/C165)-1)*100,IF(B165+C165&lt;&gt;0,100,0))</f>
        <v>-6.7702059744639831</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123839</v>
      </c>
      <c r="C167" s="82">
        <f>SUM(C165:C166)</f>
        <v>132832</v>
      </c>
      <c r="D167" s="98">
        <f>IFERROR(((B167/C167)-1)*100,IF(B167+C167&lt;&gt;0,100,0))</f>
        <v>-6.7702059744639831</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16665</v>
      </c>
      <c r="C175" s="113">
        <v>10469</v>
      </c>
      <c r="D175" s="111">
        <f>IFERROR(((B175/C175)-1)*100,IF(B175+C175&lt;&gt;0,100,0))</f>
        <v>59.184258286369285</v>
      </c>
      <c r="E175" s="113">
        <v>68790</v>
      </c>
      <c r="F175" s="113">
        <v>69843</v>
      </c>
      <c r="G175" s="111">
        <f>IFERROR(((E175/F175)-1)*100,IF(E175+F175&lt;&gt;0,100,0))</f>
        <v>-1.5076671964262656</v>
      </c>
    </row>
    <row r="176" spans="1:7" x14ac:dyDescent="0.2">
      <c r="A176" s="101" t="s">
        <v>32</v>
      </c>
      <c r="B176" s="112">
        <v>98116</v>
      </c>
      <c r="C176" s="113">
        <v>68015</v>
      </c>
      <c r="D176" s="111">
        <f t="shared" ref="D176:D178" si="5">IFERROR(((B176/C176)-1)*100,IF(B176+C176&lt;&gt;0,100,0))</f>
        <v>44.256414026317728</v>
      </c>
      <c r="E176" s="113">
        <v>401432</v>
      </c>
      <c r="F176" s="113">
        <v>431860</v>
      </c>
      <c r="G176" s="111">
        <f>IFERROR(((E176/F176)-1)*100,IF(E176+F176&lt;&gt;0,100,0))</f>
        <v>-7.045801880238967</v>
      </c>
    </row>
    <row r="177" spans="1:7" x14ac:dyDescent="0.2">
      <c r="A177" s="101" t="s">
        <v>92</v>
      </c>
      <c r="B177" s="112">
        <v>35625702</v>
      </c>
      <c r="C177" s="113">
        <v>20945686</v>
      </c>
      <c r="D177" s="111">
        <f t="shared" si="5"/>
        <v>70.086107468621478</v>
      </c>
      <c r="E177" s="113">
        <v>143515746</v>
      </c>
      <c r="F177" s="113">
        <v>137395781</v>
      </c>
      <c r="G177" s="111">
        <f>IFERROR(((E177/F177)-1)*100,IF(E177+F177&lt;&gt;0,100,0))</f>
        <v>4.4542597709022802</v>
      </c>
    </row>
    <row r="178" spans="1:7" x14ac:dyDescent="0.2">
      <c r="A178" s="101" t="s">
        <v>93</v>
      </c>
      <c r="B178" s="112">
        <v>107525</v>
      </c>
      <c r="C178" s="113">
        <v>116057</v>
      </c>
      <c r="D178" s="111">
        <f t="shared" si="5"/>
        <v>-7.3515600093057687</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197</v>
      </c>
      <c r="C181" s="113">
        <v>248</v>
      </c>
      <c r="D181" s="111">
        <f t="shared" ref="D181:D184" si="6">IFERROR(((B181/C181)-1)*100,IF(B181+C181&lt;&gt;0,100,0))</f>
        <v>-20.564516129032263</v>
      </c>
      <c r="E181" s="113">
        <v>2566</v>
      </c>
      <c r="F181" s="113">
        <v>3232</v>
      </c>
      <c r="G181" s="111">
        <f t="shared" ref="G181" si="7">IFERROR(((E181/F181)-1)*100,IF(E181+F181&lt;&gt;0,100,0))</f>
        <v>-20.606435643564357</v>
      </c>
    </row>
    <row r="182" spans="1:7" x14ac:dyDescent="0.2">
      <c r="A182" s="101" t="s">
        <v>32</v>
      </c>
      <c r="B182" s="112">
        <v>1678</v>
      </c>
      <c r="C182" s="113">
        <v>3374</v>
      </c>
      <c r="D182" s="111">
        <f t="shared" si="6"/>
        <v>-50.266745702430349</v>
      </c>
      <c r="E182" s="113">
        <v>28018</v>
      </c>
      <c r="F182" s="113">
        <v>37153</v>
      </c>
      <c r="G182" s="111">
        <f t="shared" ref="G182" si="8">IFERROR(((E182/F182)-1)*100,IF(E182+F182&lt;&gt;0,100,0))</f>
        <v>-24.587516485882698</v>
      </c>
    </row>
    <row r="183" spans="1:7" x14ac:dyDescent="0.2">
      <c r="A183" s="101" t="s">
        <v>92</v>
      </c>
      <c r="B183" s="112">
        <v>17810</v>
      </c>
      <c r="C183" s="113">
        <v>30560</v>
      </c>
      <c r="D183" s="111">
        <f t="shared" si="6"/>
        <v>-41.721204188481678</v>
      </c>
      <c r="E183" s="113">
        <v>341315</v>
      </c>
      <c r="F183" s="113">
        <v>775743</v>
      </c>
      <c r="G183" s="111">
        <f t="shared" ref="G183" si="9">IFERROR(((E183/F183)-1)*100,IF(E183+F183&lt;&gt;0,100,0))</f>
        <v>-56.001536591371107</v>
      </c>
    </row>
    <row r="184" spans="1:7" x14ac:dyDescent="0.2">
      <c r="A184" s="101" t="s">
        <v>93</v>
      </c>
      <c r="B184" s="112">
        <v>37082</v>
      </c>
      <c r="C184" s="113">
        <v>59546</v>
      </c>
      <c r="D184" s="111">
        <f t="shared" si="6"/>
        <v>-37.725455950021839</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2022-02-21T06:20:39Z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